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4235" windowHeight="5130"/>
  </bookViews>
  <sheets>
    <sheet name="Přehled OP" sheetId="1" r:id="rId1"/>
    <sheet name="OP PIK" sheetId="2" r:id="rId2"/>
    <sheet name="OP Z" sheetId="3" r:id="rId3"/>
    <sheet name="OP D" sheetId="4" r:id="rId4"/>
    <sheet name="OP ŽP" sheetId="5" r:id="rId5"/>
    <sheet name="IROP" sheetId="6" r:id="rId6"/>
    <sheet name="OP TP" sheetId="8" r:id="rId7"/>
    <sheet name="OP R" sheetId="9" r:id="rId8"/>
    <sheet name="PRV" sheetId="10" r:id="rId9"/>
    <sheet name="OP VVV" sheetId="11" r:id="rId10"/>
  </sheets>
  <calcPr calcId="125725"/>
</workbook>
</file>

<file path=xl/calcChain.xml><?xml version="1.0" encoding="utf-8"?>
<calcChain xmlns="http://schemas.openxmlformats.org/spreadsheetml/2006/main">
  <c r="L21" i="10"/>
  <c r="K21"/>
  <c r="L20"/>
  <c r="K20"/>
  <c r="K18"/>
  <c r="J18"/>
  <c r="L18" s="1"/>
  <c r="J17"/>
  <c r="K17" s="1"/>
  <c r="L16"/>
  <c r="K16"/>
  <c r="L17" l="1"/>
  <c r="L10" i="9" l="1"/>
  <c r="K10"/>
  <c r="L9"/>
  <c r="K9"/>
  <c r="L8"/>
  <c r="K8"/>
  <c r="L25" i="6" l="1"/>
  <c r="J25" s="1"/>
  <c r="L24"/>
  <c r="J24" s="1"/>
  <c r="L23"/>
  <c r="K22"/>
  <c r="L22" s="1"/>
  <c r="L21"/>
  <c r="L20"/>
  <c r="J20"/>
  <c r="L19"/>
  <c r="J19"/>
  <c r="L18"/>
  <c r="J18"/>
  <c r="L17"/>
  <c r="J17"/>
  <c r="L16"/>
  <c r="J16"/>
  <c r="L15"/>
  <c r="J15"/>
  <c r="L14"/>
  <c r="J14"/>
  <c r="L13"/>
  <c r="J13"/>
  <c r="L12"/>
  <c r="J12"/>
  <c r="L11"/>
  <c r="L10"/>
  <c r="J10" s="1"/>
  <c r="L9"/>
  <c r="J9" s="1"/>
  <c r="L8"/>
  <c r="K8"/>
  <c r="J8"/>
  <c r="J22" l="1"/>
  <c r="M29" i="5" l="1"/>
  <c r="K29"/>
  <c r="M28"/>
  <c r="K28"/>
  <c r="M27"/>
  <c r="K27"/>
  <c r="M26"/>
  <c r="K26"/>
  <c r="M25"/>
  <c r="K25"/>
  <c r="M24"/>
  <c r="K24"/>
  <c r="M23"/>
  <c r="K23"/>
  <c r="M22"/>
  <c r="K22"/>
  <c r="M21"/>
  <c r="K21"/>
  <c r="M20"/>
  <c r="K20"/>
  <c r="M19"/>
  <c r="K19"/>
  <c r="M18"/>
  <c r="K18"/>
  <c r="M17"/>
  <c r="K17"/>
  <c r="M16"/>
  <c r="K16"/>
  <c r="M15"/>
  <c r="K15"/>
  <c r="M14"/>
  <c r="K14"/>
  <c r="M13"/>
  <c r="K13"/>
  <c r="M12"/>
  <c r="K12"/>
  <c r="M11"/>
  <c r="K11"/>
  <c r="M10"/>
  <c r="K10"/>
  <c r="M9"/>
  <c r="K9"/>
  <c r="M8"/>
  <c r="K8"/>
  <c r="M7"/>
  <c r="K7"/>
  <c r="M6"/>
  <c r="K6"/>
  <c r="J10" i="4" l="1"/>
  <c r="L10" s="1"/>
  <c r="L9"/>
  <c r="J9"/>
  <c r="K8"/>
  <c r="J8"/>
  <c r="L8" s="1"/>
  <c r="K7"/>
  <c r="J7"/>
  <c r="L7" s="1"/>
  <c r="J6"/>
  <c r="L6" s="1"/>
</calcChain>
</file>

<file path=xl/comments1.xml><?xml version="1.0" encoding="utf-8"?>
<comments xmlns="http://schemas.openxmlformats.org/spreadsheetml/2006/main">
  <authors>
    <author>Dvořáková Zuzana</author>
  </authors>
  <commentList>
    <comment ref="B17" authorId="0">
      <text>
        <r>
          <rPr>
            <b/>
            <sz val="9"/>
            <color indexed="81"/>
            <rFont val="Tahoma"/>
            <family val="2"/>
            <charset val="238"/>
          </rPr>
          <t>Dvořáková Zuzana:</t>
        </r>
        <r>
          <rPr>
            <sz val="9"/>
            <color indexed="81"/>
            <rFont val="Tahoma"/>
            <family val="2"/>
            <charset val="238"/>
          </rPr>
          <t xml:space="preserve">
Opatření 20 Technická pomoc není programováno jako klasické opatření a není zařazeno do systému priorit a prioritních oblastí.</t>
        </r>
      </text>
    </comment>
  </commentList>
</comments>
</file>

<file path=xl/sharedStrings.xml><?xml version="1.0" encoding="utf-8"?>
<sst xmlns="http://schemas.openxmlformats.org/spreadsheetml/2006/main" count="3395" uniqueCount="1063">
  <si>
    <t>OP PIK</t>
  </si>
  <si>
    <t>Prioritní osa</t>
  </si>
  <si>
    <t>Specifický cíl</t>
  </si>
  <si>
    <t>Alokace</t>
  </si>
  <si>
    <t>odkaz</t>
  </si>
  <si>
    <t>Operační program</t>
  </si>
  <si>
    <t>PO 1 Rozvoj výzkumu vývoje pro inovace</t>
  </si>
  <si>
    <t>SC 1.1 Zvýšit inovační výkonnost podniku</t>
  </si>
  <si>
    <t>SC 1.2 Zvýšit interzitu a účinnost spolupráce ve výzkumu, vývoji a inovacích</t>
  </si>
  <si>
    <t>PO 2 Rozvoj podnikání a konkurenceschopnosti malých a středních podniků</t>
  </si>
  <si>
    <t>SC 2.1 Zvýšit konkurenceschopnost začínajících a rozvojových MSP</t>
  </si>
  <si>
    <t>SC 2.2 Zvýšit internacionalizaci malých a středních podniků</t>
  </si>
  <si>
    <t>SC 2.3 Zvýšit využitelnost infrastruktury pro podnikání</t>
  </si>
  <si>
    <t>SC 2.4 Zvýšit kapacitu pro odborné vzdělávání v MSP</t>
  </si>
  <si>
    <t>PO 3 Účinné nakládání energií, rozvoj energetické infrastruktury a obnovitelných zdrojů energie, podpora zavádění nových technologií v oblasti nakládání energií a druhotných surovin</t>
  </si>
  <si>
    <t>SC 3.1 Zvýšit podíl výroby energie z obnovitelných zdrojů na hrubé konečné spotřebě</t>
  </si>
  <si>
    <t>SC 3.2 zvýšit energetickou účinnost podnikatelského sektoru</t>
  </si>
  <si>
    <t>SC 3.3 Zvýšit aplikaci prvků inteligentních sítí v distribučních soustavách</t>
  </si>
  <si>
    <t>SC 3.4 Uplatnit inovativní nízkouhlíkové technologie v oblasti nakládání energií a při využívání druhotných surovin</t>
  </si>
  <si>
    <t>SC 3.5 Zvýšit účinnost soustav zásobování teplem</t>
  </si>
  <si>
    <t>SC 3.6 Posílit energetickou bezpečnost přenosové soustavy</t>
  </si>
  <si>
    <t>PO 4 Rozvoj vysokorychlostních přístupových sítí k internetu a informačních a komunikačních technologií</t>
  </si>
  <si>
    <t>SC 4.1 Zvětšit pokrytí vysokorychlostním přístupem k internetu</t>
  </si>
  <si>
    <t>SC 4.2 Zvýšit využití potenciálu ICT sektoru pro konkurenceschopnost ekonomiky</t>
  </si>
  <si>
    <t>PO 5 Technická pomoc</t>
  </si>
  <si>
    <t>SC 5.1 Zajištění efektivního řízení a administrace operačního programu</t>
  </si>
  <si>
    <t>SC 5.2 Zajištění informovanosti, publicity a absorpční kapacity operačního programu</t>
  </si>
  <si>
    <t>PO 1 Posilování kapacit pro kvalitní výzkum</t>
  </si>
  <si>
    <t>SC 1.1 Zvýšení mezinárodní kvality výzkumu a jeho výsledků</t>
  </si>
  <si>
    <t>SC 1.2 Budování kapacit a posílení dlouhodobé splupráce výzkumných organizací s aplikační sférou</t>
  </si>
  <si>
    <t>SC 1.3 Zkvalitnění infrastruktury pro výzkumně vzdělávací účely</t>
  </si>
  <si>
    <t>SC 1.4 Zlepšení strategického řízení výzkumu na národní úrovni</t>
  </si>
  <si>
    <t>PO 2 Rozvoj vysokých škol a lidských zdrojů pro výzkum a vývoj</t>
  </si>
  <si>
    <t>SC 2.1 Zvýšení kvality vzdělávání na vysokých školách a jeho relevance pro potřeby trhu práce</t>
  </si>
  <si>
    <t>SC 2.2 Zvýšení účasti studentů se specifickými potřebami, ze socio-ekonomicky znevýhodněných skupin a z etnických minorit na vysokoškolském vzdělávání, a snížení studijní neúspěšnosti studentů</t>
  </si>
  <si>
    <t>SC 2.3 Zkvalitnění podmínek pro celoživotní vzdělávání na vysokých školách</t>
  </si>
  <si>
    <t>SC 2.4 Nastavení a rozvoj systému hodnocení a zabezpečení kvality a strategického řízení vysokých škol</t>
  </si>
  <si>
    <t>SC 2.5 Zlepšení podmínek pro výuku spojenou s výzkumem a pro rozvoj lidských zdrojů v oblasti výzkumu a vývoje</t>
  </si>
  <si>
    <t>SC 2.6 Zkvalitnění vzdělávací infrastruktury na vysokých školách za účelem zajištění vysoké kvality výuky, zlepšení přístupu zvevýhodněných skupin a zvýšení otevřenosti vysokých škol</t>
  </si>
  <si>
    <t>PO 3 Rovný přístup ke kvalitnímu předškolnímu, primárnímu a sekundárnímu vzdělávání</t>
  </si>
  <si>
    <t>SC 3.1 Zvýšení kvality předškolního vzdělávání včetně usnadnění přechodu dětí na ZŠ</t>
  </si>
  <si>
    <t>SC 3.2 Zlepšení kvality vzdělávání a výsledků žáků v klíčových kompetencích</t>
  </si>
  <si>
    <t>SC 3.3 Rozvoj systému strategického řízení a hodnocení kvality ve vzdělávání</t>
  </si>
  <si>
    <t>SC 3.4 Zkvalitnění přípravy budoucích a začínajících pedagogických pracovníků</t>
  </si>
  <si>
    <t>SC 3.5 Zvýšení kvality vzdělávání a odborné přípravy včetně posílení jejich relevance pro trh práce</t>
  </si>
  <si>
    <t>SC 3.6 Kvalitní podmínky pro inkluzivní vzdělávání</t>
  </si>
  <si>
    <t>SC 3.7 Sociální integrace dětí a žáků včetně začleňování romských dětí do vzdělávání</t>
  </si>
  <si>
    <t>PO 4 Technická pomoc</t>
  </si>
  <si>
    <t>SC 4.1 Zajištění efektivní administrace</t>
  </si>
  <si>
    <t>SC 4.2 Zajištění informovanosti, publicity a absorpční kapacity</t>
  </si>
  <si>
    <t>OP ŽP</t>
  </si>
  <si>
    <t>PO 1 Zlepšování kvality vody a snižování rizika pvodní</t>
  </si>
  <si>
    <t>SC 1.1 Snížit množství vypouštěného znečištění do povrchových i podzemních vod z komunálních zdrojů a vnos znečišťujících látek do povrchových a pdzemních vod</t>
  </si>
  <si>
    <t>SC 1.2 Zajistit dodávky pitné vody v odpovídající jakosti a množství</t>
  </si>
  <si>
    <t>SC 1.3 Zajistit povodňovou ochranu intravilánu</t>
  </si>
  <si>
    <t>SC 1.4 Podpořit preventivní protipovodňová opatření</t>
  </si>
  <si>
    <t>PO 2 Zlepšování kvality ovzduší v lidských sídlech</t>
  </si>
  <si>
    <t>SC 2.1 Snížit emise z lokálního vytápění domácností podílející se na expozici obyvatelstva nadlimitním koncentracím znečišťujících látek</t>
  </si>
  <si>
    <t>SC 2.2 Snížit emise stacionárních zdrojů podílející se na expozici obyvatelstva nadlimitním koncentracím znečišťujících látek</t>
  </si>
  <si>
    <t>SC 2.3 Zlepšit systém sledování, hodnocení a předpovídání vývoje kvality ovzduší a souvisejících meteorologických aspektů</t>
  </si>
  <si>
    <t>PO 3 Odpady a materiálové toky, ekologické zátěže a rizika</t>
  </si>
  <si>
    <t>SC 3.1 Prevence vzniku odpadů</t>
  </si>
  <si>
    <t>SC 3.2 Zvýšit podíl materiálového a energetického využití odpadů</t>
  </si>
  <si>
    <t>SC 3.3 Odstranit nepovolené skládky a rekultivovat staré skládky</t>
  </si>
  <si>
    <t>SC 3.4 Dokončit inventarizaci a odstranit ekologické zátěže</t>
  </si>
  <si>
    <t>3.5 Snížit environmentální rizika a rozvíjet systémy jejich řízení</t>
  </si>
  <si>
    <t>PO 4 Ochrana a péče o přírodu a krajinu</t>
  </si>
  <si>
    <t>SC 4.1 Zajistit příznivý stav předmětu ochrany národně významných chráněných území</t>
  </si>
  <si>
    <t>SC 4.2 Posílit biodiverzitu</t>
  </si>
  <si>
    <t>SC 4.3 Posílit přirozené funkce krajiny</t>
  </si>
  <si>
    <t>SC 4.4 Zlepšit kvalitu prostředí v sídlech</t>
  </si>
  <si>
    <t>PO 5 Energetické úspory</t>
  </si>
  <si>
    <t>SC 5.1 Snížit energetickou náročnost veřejných budov a zvýšit využití obnovitelných zdrojů</t>
  </si>
  <si>
    <t>SC 5.2 Dosáhnout vysokého energetického standardu nových veřejných budov</t>
  </si>
  <si>
    <t>PO 6 Technická pomoc</t>
  </si>
  <si>
    <t>SC 6.1 Zajistit řádné a efektivní řízení a administraci</t>
  </si>
  <si>
    <t>SC 6.2 Zajistit informovanost, publicitu a absorpční kapacitu</t>
  </si>
  <si>
    <t>OP D</t>
  </si>
  <si>
    <t>PO 1 Infrastruktura pro železniční a další udržitelnou dopravu</t>
  </si>
  <si>
    <t>SC 1.1 Zlepšení infrastruktury pro vyšší konkurenceschopnost a větší využití železniční dopravy</t>
  </si>
  <si>
    <t>SC 1.2 Zlepšení infrastruktury pro vyšší konkurenceschopnost a vštší využití vnitrozemské vodní dopravy</t>
  </si>
  <si>
    <t>SC 1.3 Vytvoření podmínek pro větší využití multimodální dopravy</t>
  </si>
  <si>
    <t>SC 1.4 Vytvoření podmínek pro zvýšení využívání veřejné hromadné dopravy ve městech v elektrické trakci</t>
  </si>
  <si>
    <t>SC 1.5 Vytvoření podmínek pro širší využití železniční a vodní dopravy prostřednictvím modernizace dopravního parku</t>
  </si>
  <si>
    <t>PO 2 silniční infrastruktura na síti TEN-T a veřejná infrastruktura pro čistou mobilitu</t>
  </si>
  <si>
    <t>SC 2.1 Zlepšení propojení center a regionů a zvýšení bezpečnosti a efektivnosti silniční dopravy prostřednictvím výstavby, obnovy a modernizace dálnic, rychlostních silnic a silnic sítě TEN-T včetně rozvoje systémů ITS</t>
  </si>
  <si>
    <t>SC 2.2 Vytvoření podmínek pro širší využití vozidel na alternativní pohon na silniční síti</t>
  </si>
  <si>
    <t>SC 2.3 Zlepšení řízení dopravního provozu a zvyšování bezpečnosti dopravního provozu</t>
  </si>
  <si>
    <t>PO 3 Silniční infrastruktura mimo síť TEN-T</t>
  </si>
  <si>
    <t>SC 3.1 Zlepšení dostupnosti regionů, zvýšení bezpečnosti a plynulosti a snížení dopadů dopravy na veřejné zdraví prostřednictvím výstavby, obnovy a zlepšení parametrů dálnic, rychlostních silnic a silnic I. třídy mimo síť TEN-T</t>
  </si>
  <si>
    <t>SC 4.1 Podpora a zajištění implementace OP Doprava</t>
  </si>
  <si>
    <t>IROP</t>
  </si>
  <si>
    <t>PO 1 Konkurenceschopné, dostupné a bezpečné regiony</t>
  </si>
  <si>
    <t>SC 1.1 Zvýšení regionální mobility prostřednictvím modernizace a rozvoje sítí regionální silniční infrastruktury navazující na síť TEN-T</t>
  </si>
  <si>
    <t>SC 1.2 Zvýšení podílu udržitelných forem dopravy</t>
  </si>
  <si>
    <t>SC 1.3 Zvýšení připravenosti k řešení a řízení rizik a katastrof</t>
  </si>
  <si>
    <t>PO 2 Zkvalitnění veřejných služeb a podmínek života pro obyvatele regionů</t>
  </si>
  <si>
    <t>SC 2.1 Zvýšení kvality a dostupnosti služeb vedoucí k sociální inkluzi</t>
  </si>
  <si>
    <t>SC 2.2 Vznik nových a rozvoj existujících podnikatelských aktivit v oblasti sociálního podnikání</t>
  </si>
  <si>
    <t>SC 2.3 Rozvoj infrastruktury pro poskytování zdravotních služeb a péče o zdraví</t>
  </si>
  <si>
    <t>SC 2.4 Zvýšení kvality a dostupnosti infrastruktury pro vzdělávání a celoživotní učení</t>
  </si>
  <si>
    <t>SC 2.5 Snížení energetické náročnosti v sektoru bydlení</t>
  </si>
  <si>
    <t>PO 3 Dobrá správa území a zefektivnění veřejných institucí</t>
  </si>
  <si>
    <t>SC 3.1 Zefektivnění prezentace, posílení ochrany a rozvoje kulturního dědictví</t>
  </si>
  <si>
    <t>SC 3.2 Zvyšování efektivity a transparentnosti veřejné správy prostřednictvím rozvoje využití a kvality systémů IKT</t>
  </si>
  <si>
    <t>SC 3.3 Podpora pořizování a uplatňování dokumentů územního rozvoje</t>
  </si>
  <si>
    <t>PO 4 Komunitně vedený místní rozvoj</t>
  </si>
  <si>
    <t>SC 4.1 Posílení komunitně vedeného místního rozvoje za účelem zvýšení kvality života ve venkovských oblastech a aktivizace místního potenciálu</t>
  </si>
  <si>
    <t>SC 4.2 Posílení kapacit komunitně vedeného místího rozvoje za účelem zlepšení řídících a administrativních schopností MAS</t>
  </si>
  <si>
    <t>SC 5.1 Zajištění efektivního řízení a implementace programu</t>
  </si>
  <si>
    <t>OP Z</t>
  </si>
  <si>
    <t>PO 1 Podpora zaměstnanosti a adaptability pracovní síly</t>
  </si>
  <si>
    <t>SC 1.1.1 Zvýšit zaměstnanost podpořených osob, zejména starších, nízkokvalifikovaných a znevýhodněných</t>
  </si>
  <si>
    <t>SC 1.1.2 Zvýšit zaměstnanost podpořených mladých osob prostřednictvím programu Záruky pro mládež</t>
  </si>
  <si>
    <t>SC 1.2.1 Snížit rozdíly v postavení žen a mužů na trhu práce</t>
  </si>
  <si>
    <t>SC 1.3.1 Zvýšit odbornou úroveň znalostí, dovedností a kompetencí pracovníků a soulad kvalifikační úrovně pracovní síly s požadavky trhu práce</t>
  </si>
  <si>
    <t>SC 1.3.2 Zvýšit adaptabilitu starších pracovníků</t>
  </si>
  <si>
    <t>SC 1.4.1 Zvýšit kapacitu, komplexnost a kvalitu služeb poskytovaných institucemi veřejných služeb zaměstnanosti</t>
  </si>
  <si>
    <t>SC 1.4.2 Zvýšit kvalitu systému dalšího vzdělávání</t>
  </si>
  <si>
    <t>SC 1.5.1 Zvýšit zaměstnanost podpořených mladých lidí, kteří nejsou v zaměstnání, ve vzdělávání nebo v profesní přípravě v regionu NUTS II Severozápad</t>
  </si>
  <si>
    <t>PO 2 Sociální začleňování a boj s chudobou</t>
  </si>
  <si>
    <t>SC 2.1.1 Zvýšit uplatnitelnost osob ohrožených sociálním vyloučením nebo sociálně vyloučených ve splečnosti a na trhu práce</t>
  </si>
  <si>
    <t>SC 2.1.2 Rozvoj sektoru sociální ekonomiky</t>
  </si>
  <si>
    <t>SC 2.2.1 Zvýšit kvalitu a udržitelnost systému sociálních služeb, služeb pro rodiny a děti a dalších navazujících služeb podporujících sociální začleňování</t>
  </si>
  <si>
    <t>SC 2.2.2 Zvýšit dostupnost a efektivitu zdravotních služeb a umožnit přesun těžiště psychiatrické péče do komunity</t>
  </si>
  <si>
    <t>SC 2.3.1 Zvýšit zapojení lokálních aktérů do řešení problémů nezaměstnanosti a sociálního začleňování ve venkovských oblastech</t>
  </si>
  <si>
    <t>PO 3 Sociální inovace a mezinárodní spolupráce</t>
  </si>
  <si>
    <t>SC 3.1.1 Zvýšit kvalitu a kvantitu využívání sociálních inovací a mezinárodní spolupráce v tematických oblastech OPZ</t>
  </si>
  <si>
    <t>PO 4 Efektivní veřejná správa</t>
  </si>
  <si>
    <t>SC 4.1.1 Optimalizovat procesy a postupy ve veřejné správě zejména prostřednictvím posílení strategického řízení organizací, zvýšení kvality jejich fungování a snížení administrativní zátěže</t>
  </si>
  <si>
    <t>SC 4.1.2 Profesionalizovat veřejnou správu zejména prostřednictvím zvyšování znalostí a dovedností jejich pracovníků, rozvoje politik a strategií v oblasti lidských zdrojů a implementace služebního zákona</t>
  </si>
  <si>
    <t>SC 5.1.1 Zajistit řádnou implementaci OPZ prostřednictvím poskytnutí spolehlivých a efektivních služeb pro řízení a administraci programu</t>
  </si>
  <si>
    <t>PO 1 Podpora řízení a koordinace Dohody o partnerství</t>
  </si>
  <si>
    <t>SC 1.1 Vytvořit podmínky pro naplnění cílů Dohody o partnerství a koordinace řízení</t>
  </si>
  <si>
    <t>SC 1.2 Zajistit informovanost o ESIF u cílových skupin</t>
  </si>
  <si>
    <t>SC 1.3 Podpořit kapacity pro implementaci ESIF na nižší než národní úrovni</t>
  </si>
  <si>
    <t>SC 1.4 Vytvořit podmínky pro účinnou kontrolu a audit ESIF</t>
  </si>
  <si>
    <t>PO 2 Jednotný minitorovací systém</t>
  </si>
  <si>
    <t>SC 2.1 Zabezpečení jednotného monitorovacího systému na základě vysoké úrovně elektronizace dat</t>
  </si>
  <si>
    <t>PU 2 Podpora invironmentálně udržitelné, inovativní a konkurenceschopné akvakultury založené na znalostech a účinně využívající zdroje</t>
  </si>
  <si>
    <t>SC 2.A Poskytování podpory pro posilování technologického rozvoje, inovací a předávání znalostí</t>
  </si>
  <si>
    <t>SC 2.B Zlepšování konkurenceschopnosti a životaschopnosti podniků akvakultury včetně zlepšení bezpečnosti nebo pracovních podmínek, zejména v případě malých a středních podniků</t>
  </si>
  <si>
    <t>SC 2.C Ochrana a obnova vodní biologické rozmanitosti a posílení ekosystémů souvisejících s akvakulturou a podpora akvakultury účinně využívající zdroje</t>
  </si>
  <si>
    <t>SC 2.D Podpora akvakultury s vysokou úrovní ochrany životního prostředí, zdraví a dobrých životních podmínek zvířat a veřejného zdraví a bezpečnosti</t>
  </si>
  <si>
    <t>PU 3 Podpora provádění Společné rybářské politiky</t>
  </si>
  <si>
    <t>SC 3.A Zdokonalení a poskytování vědeckých poznatků, jakož i zlepšení shromažďování údajů a jejich správy</t>
  </si>
  <si>
    <t>SC 3.B Poskytnutí podpory pro minitorování, kontroly a vynucování, posílení institucionální kapacity a efektivní veřejné správy, aniž by se zvýšila administrativní zátěž</t>
  </si>
  <si>
    <t>PU 5 Podpora uvádění na trh a zpracování</t>
  </si>
  <si>
    <t>SC 5.A Zlepšování organizace trhu s produkty rybolovu a akvakultury</t>
  </si>
  <si>
    <t>Technická pomoc</t>
  </si>
  <si>
    <t>SC Technická pomoc</t>
  </si>
  <si>
    <t>SC 5.B Podpora investic do odvětví zpracování a uvádění na trh</t>
  </si>
  <si>
    <t>PRV</t>
  </si>
  <si>
    <t>PU 1 Podpora předávání poznatků a inovací v zemědělství, lesnictví a ve venkovských oblastech</t>
  </si>
  <si>
    <t>PO 1A Podpora inovací, splupráce a rozvoje znalostní základny ve venkovských oblastech</t>
  </si>
  <si>
    <t>PO 1B Posílení vazeb mezi zemědělstvím, produkcí potravin a lesnictvím a výzkumem inovacemi, mimo jiné za účelem zlepšeného řízení v oblasti životního prostředí a environmentálního profilu</t>
  </si>
  <si>
    <t>PO 1C Podpora celoživotního vzdělávání a odborné přípravy v odvětvích zemědělství a lesnictví</t>
  </si>
  <si>
    <t>PU 2 Zvýšení životaschopnosti zemědělských podniků a konkurenceschopnosti všech druhů zemědělské činnosti ve všech regionech a podpora inovativních zemědělských technologií a udržitelného obhospodařování lesů</t>
  </si>
  <si>
    <t>PO 2A Zlepšení hospodářské výkonnosti všech zemědělských podniků a usnadnění jejich restrukturalizace modernizace, zejména za účelem zvýšení míry účasti na trhu a orientace na trh, jakož i diverzifikace zemědělských činností</t>
  </si>
  <si>
    <t>PO 2B Usnadnění vstupu dostatečně kvalifikovaných zemědělců do odvětí zemědělství a zejména generační obnovy v tomto odvětví</t>
  </si>
  <si>
    <t>PO 2C Zlepšení ekonomické výkonnosti lesního hospodářství</t>
  </si>
  <si>
    <t>PU 3 Podpora organizace potravinového řetězce, včetně zpracování zemědělských produktů a jejich uvádění na trh, dobrých životních podmínek zvířat a žízení rizik v zemědělství</t>
  </si>
  <si>
    <t>PO 3A Zlepšení konkurenceschopnosti prvovýrobců jejich lepším začleněním do zemědělsko-potravinářského řetězce prostřednictvím programů jakosti, přidáváním hodnoty zemědělských produktů, podporou místních trhů a krátkých dodavatelských řetězců, a mezioborových organizací</t>
  </si>
  <si>
    <t>PU 4 Obnova, ochrana a zlepšování ekosystémů závislých na zemědělství a lesnictví</t>
  </si>
  <si>
    <t>PO 4A Obnova, zachování a zvýšení biologické rozmanitosti (včetně oblasti sítě Natura 2000, v oblastech s přírodními či jinými zvláštními omezeními), zemědělství vysoké přírodní hodnoty a stavu evropské krajiny</t>
  </si>
  <si>
    <t>PO 4B Lepší hospodaření s vodou, včetně nakládání s hnojivy a pesticidy</t>
  </si>
  <si>
    <t>PO 4C Předcházení erozí půdy a lepší hospodaření s půdou</t>
  </si>
  <si>
    <t>PU 5 Podpora účinného využívání zdrojů a podpora přechodu na nízkouhlíkovou ekonomiku v odvětvích zemědělství, potravinářství a lesnictví, která je odolná vůči klimatu</t>
  </si>
  <si>
    <t>PO 5C Usnadnění dodávek a využívání energie z obnovitelných zdrojů, vedlejších produktů, odpadů a reziduí a z jiných nepotravinářských surovin pro účely biologického hospodářství</t>
  </si>
  <si>
    <t>PO 5E Podpora ukládání a pohlcování uhlíku v zemědělství a lesnictví</t>
  </si>
  <si>
    <t>PU 6 Podpora sociálního začleňování, snižování chudoby a hospodářského rozvoje ve venkovských oblastech</t>
  </si>
  <si>
    <t>PO 6A Usnadnění diverzifikace, vytváření a rozvoje malých podniků, jakož i pracovních míst</t>
  </si>
  <si>
    <t>PO 6B Posílení místního rozvoje ve venkovských oblastech</t>
  </si>
  <si>
    <t>Staré závazky - PUZČ</t>
  </si>
  <si>
    <t>http://www.mpo.cz/dokument157496.html
http://www.dotaceeu.cz/cs/Fondy-EU/2014-2020/Operacni-programy/OP-Podnikani-a-inovace-pro-konkurenceschopnost</t>
  </si>
  <si>
    <t>http://www.dotaceeu.cz/cs/Fondy-EU/2014-2020/Operacni-programy/OP-Zamestnanost</t>
  </si>
  <si>
    <t>http://www.dotaceeu.cz/cs/Fondy-EU/2014-2020/Operacni-programy/OP-Doprava</t>
  </si>
  <si>
    <t>http://www.dotaceeu.cz/cs/Fondy-EU/2014-2020/Operacni-programy/OP-Zivotni-prostredi</t>
  </si>
  <si>
    <t>http://www.dotaceeu.cz/cs/Fondy-EU/2014-2020/Operacni-programy/Integrovany-regionalni-operacni-program</t>
  </si>
  <si>
    <t>http://www.dotaceeu.cz/cs/Fondy-EU/2014-2020/Operacni-programy/OP-Technicka-pomoc</t>
  </si>
  <si>
    <t>http://www.dotaceeu.cz/cs/Fondy-EU/2014-2020/Operacni-programy/OP-Rybarstvi-2014%E2%80%932020</t>
  </si>
  <si>
    <t>http://www.dotaceeu.cz/cs/Fondy-EU/2014-2020/Operacni-programy/Program-rozvoje-venkova</t>
  </si>
  <si>
    <t xml:space="preserve">Harmonogram výzev na rok 2015 - Operační program Podnikání a inovace pro konkurenceschopnost (OP PIK), aktualizace k 31. 8. 2015 </t>
  </si>
  <si>
    <t xml:space="preserve">Identifikace výzvy </t>
  </si>
  <si>
    <t>Základní plánované údaje o výzvě</t>
  </si>
  <si>
    <t>Zacílení výzvy</t>
  </si>
  <si>
    <t>Synergie a komplementarita výzvy</t>
  </si>
  <si>
    <t>Číslo výzvy dle MS2014+</t>
  </si>
  <si>
    <t xml:space="preserve">Název výzvy /                                                       Program podpory OP PIK </t>
  </si>
  <si>
    <t>Prioritní osa / priorita Unie</t>
  </si>
  <si>
    <r>
      <t>Investiční priorita</t>
    </r>
    <r>
      <rPr>
        <b/>
        <vertAlign val="superscript"/>
        <sz val="9"/>
        <color indexed="8"/>
        <rFont val="Arial"/>
        <family val="2"/>
        <charset val="238"/>
      </rPr>
      <t>1</t>
    </r>
    <r>
      <rPr>
        <b/>
        <sz val="9"/>
        <color indexed="8"/>
        <rFont val="Arial"/>
        <family val="2"/>
        <charset val="238"/>
      </rPr>
      <t>/ prioritní oblast / specifický cíl (ENRF)</t>
    </r>
  </si>
  <si>
    <t>Opatření</t>
  </si>
  <si>
    <t>Podopatření / Záměr</t>
  </si>
  <si>
    <t>Operace</t>
  </si>
  <si>
    <r>
      <t>Druh výzvy</t>
    </r>
    <r>
      <rPr>
        <b/>
        <vertAlign val="superscript"/>
        <sz val="9"/>
        <color indexed="8"/>
        <rFont val="Arial"/>
        <family val="2"/>
        <charset val="238"/>
      </rPr>
      <t xml:space="preserve"> </t>
    </r>
  </si>
  <si>
    <t>Alokace plánové výzvy (podpora)</t>
  </si>
  <si>
    <t>Model hodnocení</t>
  </si>
  <si>
    <t>Plánované datum vyhlášení výzvy</t>
  </si>
  <si>
    <t>Plánované datum zahájení  příjmu žádostí o podporu</t>
  </si>
  <si>
    <t>Plánované datum ukončení příjmu předběžných žádostí o podporu</t>
  </si>
  <si>
    <t xml:space="preserve">Plánované datum ukončení příjmu žádostí o podporu </t>
  </si>
  <si>
    <t>Podporované aktivity</t>
  </si>
  <si>
    <t>Cílové skupiny</t>
  </si>
  <si>
    <t>Území
(místo dopadu)</t>
  </si>
  <si>
    <t>Typy příjemců</t>
  </si>
  <si>
    <t>Komplementarita plánované výzvy</t>
  </si>
  <si>
    <t>Synergie plánované výzvy</t>
  </si>
  <si>
    <t>Výzvy z hlediska posloupnosti synergické vazby</t>
  </si>
  <si>
    <t>Popis synergie</t>
  </si>
  <si>
    <t>Identifikace a název vazby</t>
  </si>
  <si>
    <t>Program</t>
  </si>
  <si>
    <t>Číslo zrcadlové synergické výzvy</t>
  </si>
  <si>
    <t>Název zrcadlové synergické výzvy</t>
  </si>
  <si>
    <t>Celková alokace</t>
  </si>
  <si>
    <t>Z toho příspěvek Unie</t>
  </si>
  <si>
    <t>Z toho národní spolufinancování</t>
  </si>
  <si>
    <t>a</t>
  </si>
  <si>
    <t>b</t>
  </si>
  <si>
    <t>c</t>
  </si>
  <si>
    <t>d</t>
  </si>
  <si>
    <t>e</t>
  </si>
  <si>
    <t>f</t>
  </si>
  <si>
    <t>g</t>
  </si>
  <si>
    <t>h</t>
  </si>
  <si>
    <t>i</t>
  </si>
  <si>
    <t>j</t>
  </si>
  <si>
    <t>k</t>
  </si>
  <si>
    <t>l</t>
  </si>
  <si>
    <t>m</t>
  </si>
  <si>
    <t>n</t>
  </si>
  <si>
    <t>o</t>
  </si>
  <si>
    <t>p</t>
  </si>
  <si>
    <t>q</t>
  </si>
  <si>
    <t>r</t>
  </si>
  <si>
    <t>s</t>
  </si>
  <si>
    <t>t</t>
  </si>
  <si>
    <t>u</t>
  </si>
  <si>
    <t>v</t>
  </si>
  <si>
    <t>w</t>
  </si>
  <si>
    <t>x</t>
  </si>
  <si>
    <t>y</t>
  </si>
  <si>
    <t>z</t>
  </si>
  <si>
    <t>1. skupina výzev: 2.Q. 2015</t>
  </si>
  <si>
    <t>01_15_014</t>
  </si>
  <si>
    <t xml:space="preserve">I. Výzva Inovace: Inovační projekt </t>
  </si>
  <si>
    <t>PO 1</t>
  </si>
  <si>
    <t>1b</t>
  </si>
  <si>
    <t>1.1</t>
  </si>
  <si>
    <t xml:space="preserve">průběžná </t>
  </si>
  <si>
    <t>dvoukolový</t>
  </si>
  <si>
    <t>29.5.2015</t>
  </si>
  <si>
    <t>inovační projekty: produktové inovace, procesní inovace, organizační inovace, marketingová inovace</t>
  </si>
  <si>
    <t>Podnikatelské subjekty, výzkumné organizace, orgány státní správy a samosprávy</t>
  </si>
  <si>
    <t>Území ČR, mimo území hl. m. Prahy</t>
  </si>
  <si>
    <t>MSP, VP</t>
  </si>
  <si>
    <t>ANO / OP PPR / OP R / PRV</t>
  </si>
  <si>
    <t>NE</t>
  </si>
  <si>
    <t>N/R</t>
  </si>
  <si>
    <t>01_15_002</t>
  </si>
  <si>
    <t>I. Výzva Potenciál</t>
  </si>
  <si>
    <t>založení nebo rozvoj center průmyslového výzkumu, vývoje a inovací</t>
  </si>
  <si>
    <t>01_15_019</t>
  </si>
  <si>
    <t xml:space="preserve">I. Výzva Aplikace: Výzva předpokládající účinou spolupráci subjektů </t>
  </si>
  <si>
    <t>kolová</t>
  </si>
  <si>
    <t>26.6.2015</t>
  </si>
  <si>
    <t>30.11.,2015</t>
  </si>
  <si>
    <t>realizace průmyslového výzkumu a experimentálního vývoje</t>
  </si>
  <si>
    <t>Podnikatelské subjekty (zejména MSP), výzkumné organizace</t>
  </si>
  <si>
    <t>01_15_018</t>
  </si>
  <si>
    <t>I. Výzva Aplikace: Výzva bez účinné spolupráce subjektů</t>
  </si>
  <si>
    <t>01_15_013</t>
  </si>
  <si>
    <t xml:space="preserve">I. Výzva Partnerství znalostního transferu </t>
  </si>
  <si>
    <t>1.2</t>
  </si>
  <si>
    <t>partnerství mezti MSP a org.pro výzkum a šíření znalostí za účelem transferu znalostí, souvisejících technologií, ke kterým podnik nemá přístup</t>
  </si>
  <si>
    <t>MSP</t>
  </si>
  <si>
    <t>01_15_007</t>
  </si>
  <si>
    <t>I. Výzva Spolupráce - klastry: Kolektivní výzkum</t>
  </si>
  <si>
    <t>Kolektivní výzkum</t>
  </si>
  <si>
    <t>01_15_008</t>
  </si>
  <si>
    <t>I. Výzva Spolupráce - klastry: Sdílená infrastruktura</t>
  </si>
  <si>
    <t>Sdílená infrastruktura</t>
  </si>
  <si>
    <t>01_15_009</t>
  </si>
  <si>
    <t>I. Výzva Spolupráce - klastry: Internacionalizace</t>
  </si>
  <si>
    <t>Internacionalizace</t>
  </si>
  <si>
    <t>01_15_012</t>
  </si>
  <si>
    <t>I. Výzva Spolupráce - klastry: Rozvoj klastru</t>
  </si>
  <si>
    <t>Rozvoj klastru</t>
  </si>
  <si>
    <t>01_15_001</t>
  </si>
  <si>
    <t>I. Výzva Technologie</t>
  </si>
  <si>
    <t>PO 2</t>
  </si>
  <si>
    <t>3a</t>
  </si>
  <si>
    <t>2.1</t>
  </si>
  <si>
    <r>
      <t>jednokolový</t>
    </r>
    <r>
      <rPr>
        <vertAlign val="superscript"/>
        <sz val="10"/>
        <rFont val="Arial"/>
        <family val="2"/>
        <charset val="238"/>
      </rPr>
      <t>2/</t>
    </r>
  </si>
  <si>
    <t>podnikatelské záměry začínajících mikropodniků ve vymezených CZ NACE</t>
  </si>
  <si>
    <t xml:space="preserve">Podnikatelské subjekty-mikropodniky (s podnikatelskou historií max. 3 roky) </t>
  </si>
  <si>
    <t>mikropodniky</t>
  </si>
  <si>
    <t>ANO / PRV / OP R</t>
  </si>
  <si>
    <t>01_15_016</t>
  </si>
  <si>
    <t xml:space="preserve">I. Výzva Marketing: Individuální účasti na veletrzích a výstavách </t>
  </si>
  <si>
    <t>PO2</t>
  </si>
  <si>
    <t>3b</t>
  </si>
  <si>
    <t>2.2</t>
  </si>
  <si>
    <t>průběžná</t>
  </si>
  <si>
    <t>služby pro MSP umožňující vstup na zahraniční trhy - individuální účasti na zahraničních výstavách a veletrzích</t>
  </si>
  <si>
    <t>Podnikatelské subjekty (MSP)</t>
  </si>
  <si>
    <t>01_15_004</t>
  </si>
  <si>
    <t>I. Výzva Nemovitosti</t>
  </si>
  <si>
    <t>3c</t>
  </si>
  <si>
    <t>2.3</t>
  </si>
  <si>
    <t>modernizace výrobních provozů, rekonstrukce stávající zastaralé podnikatelské infrastruktury, rekonstrukce objektů typu brownfield (revitalizace podnikatelských ploch, rekonstrukce technicky nevyhovujících objektů)</t>
  </si>
  <si>
    <t>ANO / PRV / OPŽP</t>
  </si>
  <si>
    <t>01_15_003</t>
  </si>
  <si>
    <t xml:space="preserve">I. Výzva Školicí střediska </t>
  </si>
  <si>
    <t>2.4</t>
  </si>
  <si>
    <t>rekonstrukce a výstavba školicích středisek v MSP, vzdělávání zaměstnanců v MSP</t>
  </si>
  <si>
    <t>Území ČR, mimo území hl. m. Prahy; ÚD: ITI</t>
  </si>
  <si>
    <t>ANO / OPZ / OP VVV / PRV</t>
  </si>
  <si>
    <t>01_15_010</t>
  </si>
  <si>
    <t>I. Výzva Úspory energie</t>
  </si>
  <si>
    <t>PO 3</t>
  </si>
  <si>
    <t>4b</t>
  </si>
  <si>
    <t>3.2</t>
  </si>
  <si>
    <t>aktivity spojené s úsporou konečné spotřeby energie</t>
  </si>
  <si>
    <t>Podnikatelské subjekty</t>
  </si>
  <si>
    <t>ANO / OPŽP / IROP / OP PPR / PRV / OPR</t>
  </si>
  <si>
    <t>01_15_005</t>
  </si>
  <si>
    <t>I. Výzva ICT a sdílené služby: Tvorba nových IS/ICT řešení</t>
  </si>
  <si>
    <t>PO 4</t>
  </si>
  <si>
    <t>2b</t>
  </si>
  <si>
    <t>4.2</t>
  </si>
  <si>
    <t>Tvorba nových IS/ICT řešení</t>
  </si>
  <si>
    <t>Podnikatelské subjekty a obyvatelé využívající IT</t>
  </si>
  <si>
    <t>01_15_006</t>
  </si>
  <si>
    <t>I. Výzva ICT a sdílené služby: Zřizování a provoz center sdílených služeb</t>
  </si>
  <si>
    <t>Zřizování a provoz center sdílených služeb</t>
  </si>
  <si>
    <t>01_15_011</t>
  </si>
  <si>
    <t>I. Výzva ICT a sdílené služby: Budování a modernizace datových center</t>
  </si>
  <si>
    <t>Budování a modernizace datových center</t>
  </si>
  <si>
    <r>
      <t>2. skupina výzev: 3.Q. 2015</t>
    </r>
    <r>
      <rPr>
        <b/>
        <vertAlign val="superscript"/>
        <sz val="14"/>
        <rFont val="Arial"/>
        <family val="2"/>
        <charset val="238"/>
      </rPr>
      <t>3</t>
    </r>
  </si>
  <si>
    <t>I. Výzva Marketing: Projekt Agentury na podporu podnikání a investic CzechInvest</t>
  </si>
  <si>
    <t>jednokolový2/</t>
  </si>
  <si>
    <t>09/2015</t>
  </si>
  <si>
    <t>1.10.2015</t>
  </si>
  <si>
    <t>31.10.2015</t>
  </si>
  <si>
    <t xml:space="preserve">Služby pro MSP zaměřené na mezinárodní konkurenceschopnost usnadňující vstup na zahraniční trhy, získání zkušeností s podnikáním v zahraničí, zvýšení schopnosti mezinárodní expanze a posílení růstových motivací podniků hledajících nové rozvojové příležitosti. Sofistikované poradenské služby expertů. Služby rozvíjející ekosystém pro startup společnosti, podporu internacionalizace MSP a zvýšení marketingových a manažerských dovedností MSP. </t>
  </si>
  <si>
    <t>MSP, zprostředkující subjekt OP PIK</t>
  </si>
  <si>
    <t>I. Výzva Marketing: Projekty České agentury na podporu obchodu CzechTrade</t>
  </si>
  <si>
    <t xml:space="preserve">Účast na zahraničních výstavách a veletrzích, včetně organizace seminářů/akcí se zaměřením na konkrétní problematiku týkající se mezinárodní konkurenceschopnosti, např. právní aspekty daného teritoria aj. Zvýšení mezinárodní konkurenceschopnosti MSP prostřednictvím designu nových produktů </t>
  </si>
  <si>
    <t>MSP, Agentura CzechTrade</t>
  </si>
  <si>
    <t>II. Výzva Technologie</t>
  </si>
  <si>
    <t>09/2015 21.9.2015</t>
  </si>
  <si>
    <t>21.9.2015</t>
  </si>
  <si>
    <t>10/2015 21.10.2015</t>
  </si>
  <si>
    <t xml:space="preserve">Pořízení nových strojů, technologických zařízení a vybavení. Podporována bude ekonomická činnost vymezená seznamem podporovaných ekonomických činností podle CZ-NACE uvedených ve výzvě. </t>
  </si>
  <si>
    <t>Podnikající fyzická a právnická osoba (MSP)</t>
  </si>
  <si>
    <r>
      <t>3. skupina výzev: 4.Q. 2015</t>
    </r>
    <r>
      <rPr>
        <b/>
        <vertAlign val="superscript"/>
        <sz val="14"/>
        <rFont val="Arial"/>
        <family val="2"/>
        <charset val="238"/>
      </rPr>
      <t>3</t>
    </r>
  </si>
  <si>
    <t>II. Výzva Inovace: Projekt na ochranu práv průmylsového vlastnictví</t>
  </si>
  <si>
    <r>
      <t>jednokolový</t>
    </r>
    <r>
      <rPr>
        <vertAlign val="superscript"/>
        <sz val="10"/>
        <rFont val="Arial"/>
        <family val="2"/>
        <charset val="238"/>
      </rPr>
      <t>2/</t>
    </r>
    <r>
      <rPr>
        <sz val="10"/>
        <rFont val="Arial"/>
        <family val="2"/>
        <charset val="238"/>
      </rPr>
      <t xml:space="preserve"> </t>
    </r>
  </si>
  <si>
    <t>11/2015</t>
  </si>
  <si>
    <t xml:space="preserve">Zajištění ochrany průmyslového vlastnictví v ČR a zahraničí ve formě:
• Vynálezů/patentů
• Ochranných známek
• Užitných vzorů
• Průmyslových vzorů
</t>
  </si>
  <si>
    <t xml:space="preserve">MSP 
Veřejná výzkumná instituce
Vysoká škola a ostatní instituce terciárního vzdělávání </t>
  </si>
  <si>
    <t xml:space="preserve">MSP,  
Veřejná výzkumná instituce
VŠ a ostatní instituce terciárního vzdělávání </t>
  </si>
  <si>
    <t>I. Výzva Spolupráce: Technologické platformy</t>
  </si>
  <si>
    <t xml:space="preserve">Podpora rozvoje národních TP vedoucí k propojení veřejného a soukromého sektoru ve VaVa I v technologických v oblastech významných pro podnikatelskou sféru, podporovány jsou koordinační činnosti TP. </t>
  </si>
  <si>
    <t>Malé a střední podniky, výzkumné organizace</t>
  </si>
  <si>
    <t>MSP, VO</t>
  </si>
  <si>
    <t xml:space="preserve">I. Výzva Služby infrastruktury </t>
  </si>
  <si>
    <t xml:space="preserve">Provozování inovační infrastruktury; 
Rozšíření prostor inovační infrastruktury, pořízení nového vybavení a zlepšení kapacit pro společné využívání technologií;
Výstavba nové sdílené inovační infrastruktury. </t>
  </si>
  <si>
    <t>III. Výzva Technologie</t>
  </si>
  <si>
    <t>11/2015 2.11.2015</t>
  </si>
  <si>
    <t>realizace podnikatelských záměrů rozvojových podniků, podpora modernizačních rozvojových projektů</t>
  </si>
  <si>
    <t>I. Výzva Expanze: Finanční nástroje - Úvěry</t>
  </si>
  <si>
    <t>12/2015</t>
  </si>
  <si>
    <t>11/2016</t>
  </si>
  <si>
    <t>Realizace inovativních podnikatelských záměrů formou úvěru</t>
  </si>
  <si>
    <t>I. Výzva Expanze: Finanční nástroje - Záruky</t>
  </si>
  <si>
    <t>Realizace inovativních podnikatelských záměrů formou záruk</t>
  </si>
  <si>
    <t xml:space="preserve">N/R </t>
  </si>
  <si>
    <t>I. Výzva Obnovitelné zdroje energie</t>
  </si>
  <si>
    <t>4a</t>
  </si>
  <si>
    <t>3.1</t>
  </si>
  <si>
    <t>11//2015 16.11.2015</t>
  </si>
  <si>
    <t>vybudování, rekontrukce MVE, vyvedení tepla ze stávajících BS, výstavba a rekonstrukci zdrojů tepla a kombinované výroby elektřiny a tepla z biomasy a vyvedení tepla.</t>
  </si>
  <si>
    <t>ANO / OPŽP / PRV</t>
  </si>
  <si>
    <t>I. Výzva Úspory energie v SZT</t>
  </si>
  <si>
    <t>4g</t>
  </si>
  <si>
    <t>3.5</t>
  </si>
  <si>
    <t>11/2015 16.11.2015</t>
  </si>
  <si>
    <t>rekontrukce a rozvoj v SZT, zvyšování účinnosti KVET</t>
  </si>
  <si>
    <t>ANO / OPŽP</t>
  </si>
  <si>
    <t>I. Výzva Smart grids I: Distribuční sítě</t>
  </si>
  <si>
    <t>4d</t>
  </si>
  <si>
    <t>3.3</t>
  </si>
  <si>
    <t xml:space="preserve"> nasazení automatizovaných dálkově ovládaných prvků v distribučních soustavách, nasazení technologických prvků řízení napětí a výběrové osazení měření kvality elektrické energie v distribučních soustavách, řešení lokální bilance řízením toků výkonu mezi odběrateli a provozovatelem distribuční sítě</t>
  </si>
  <si>
    <t>Provozovatelé distribučních soustav</t>
  </si>
  <si>
    <t>I. Výzva Nízkouhlíkové technologie</t>
  </si>
  <si>
    <t>4f</t>
  </si>
  <si>
    <t>3.4</t>
  </si>
  <si>
    <t>01/2016 4.1.2016</t>
  </si>
  <si>
    <t>nízkouhlíkové inovativní technologi</t>
  </si>
  <si>
    <t>ANO / OPD / IROP /        OP PPR</t>
  </si>
  <si>
    <t>I. Výzva Smart grids II: Přenosová síť</t>
  </si>
  <si>
    <t>7e</t>
  </si>
  <si>
    <t>3.6</t>
  </si>
  <si>
    <t>výstavba, posílení, modernizace a rekonstrukce vedení přenosové soustavy a transformoven (v souladu s konceptem chytrých sítí).</t>
  </si>
  <si>
    <t>Provozovatel přenosové soustavy</t>
  </si>
  <si>
    <t>VP</t>
  </si>
  <si>
    <t>I. Výzva Vysokorychlostní internet</t>
  </si>
  <si>
    <t>2a</t>
  </si>
  <si>
    <t>4.1</t>
  </si>
  <si>
    <t xml:space="preserve">kolová </t>
  </si>
  <si>
    <t>modernizace, rozšiřování a budování sítí pro vysokorychlostní ineternet</t>
  </si>
  <si>
    <t xml:space="preserve">Obyvatelé a podnikatelé, kteřínemají možnost využívat vysokorychlostní přístup k internetu o rychlosti alespoň 30 Mbits. </t>
  </si>
  <si>
    <t>tzv. "bílá místa" v ČR</t>
  </si>
  <si>
    <t>ANO / IROP</t>
  </si>
  <si>
    <t>1/</t>
  </si>
  <si>
    <t>dle čl. 5 nařízení č. 1301/2013</t>
  </si>
  <si>
    <t>2/</t>
  </si>
  <si>
    <t>pouze (plná) "žádost o podporu", žadatel v tomto případě nepředkládá "předběžnou žádost o podporu"</t>
  </si>
  <si>
    <t>3/</t>
  </si>
  <si>
    <t xml:space="preserve">Výzvy ve 2. a 3. skupině výzev OP PIK pro rok 2015 a jejich termíny jsou pouze indikativní, mohou se ještě změnit, zejména v závislosti na projednání výzev v Monitorovacím výboru OP PIK. </t>
  </si>
  <si>
    <t xml:space="preserve">MPO/ ŘO OP PIK / 2015-08-31 </t>
  </si>
  <si>
    <t>Harmonogram výzev pro OP Zaměstnanost na rok 2015 - aktualizace proběhla k datu 25. 6. 2015</t>
  </si>
  <si>
    <t>Identifikace výzvy</t>
  </si>
  <si>
    <t>Nastavení výzvy</t>
  </si>
  <si>
    <t>Zaměření / zacílení výzvy</t>
  </si>
  <si>
    <t>Vyznačení synergie</t>
  </si>
  <si>
    <t>Číslo výzvy</t>
  </si>
  <si>
    <t>Název výzvy</t>
  </si>
  <si>
    <t>Název programu</t>
  </si>
  <si>
    <t>Investiční priorita</t>
  </si>
  <si>
    <t>Druh plánované výzvy</t>
  </si>
  <si>
    <t>Finanční alokace plánované výzvy (CZV)</t>
  </si>
  <si>
    <t>Plánované datum ukončení příjmu žádostí o podporu</t>
  </si>
  <si>
    <t>Území (místo dopadu)</t>
  </si>
  <si>
    <t>Typ příjemce</t>
  </si>
  <si>
    <t>03_15_001</t>
  </si>
  <si>
    <t>Nástroje APZ</t>
  </si>
  <si>
    <t>Operační program Zaměstnanost</t>
  </si>
  <si>
    <t>Podpora zaměstnanosti a adaptability pracovní síly</t>
  </si>
  <si>
    <t>Přístup k zaměstnání pro osoby hledající zaměstnání a neaktivní osoby, včetně dlouhodobě nezaměstnaných a osob vzdálených trhu práce, také prostřednictvím místních iniciativ na podporu zaměstnanosti a mobility pracovníků</t>
  </si>
  <si>
    <t>Průběžná</t>
  </si>
  <si>
    <t>zprostředkování zaměstnání; poradenské a informační činnosti a programy; bilanční a pracovní diagnostika; rekvalifikace; rozvoj základních kompetencí; podpora vytváření nových pracovních míst; podpora umístění na uvolněná pracovní místa; podpora aktivit k získání pracovních návyků a zkušeností; podpora flexibilních forem zaměstnání a odměňování; doprovodná opatření umožňující začlenění na trh práce; motivační aktivity; pracovní rehabilitace; realizace nových či inovativních nástrojů aktivní politiky zaměstnanosti</t>
  </si>
  <si>
    <t>uchazeči a zájemci o zaměstnání, osoby se zdravotním postižením, osoby s kumulací hendikepů na trhu práce a ekonomicky neaktivní osoby</t>
  </si>
  <si>
    <t>celá ČR (včetně HMP)</t>
  </si>
  <si>
    <t>ÚP ČR, FDV</t>
  </si>
  <si>
    <t>Nesynergická</t>
  </si>
  <si>
    <t>03_15_002</t>
  </si>
  <si>
    <t>Budování kapacit sociálních partnerů</t>
  </si>
  <si>
    <t>Pomoc pracovníkům, podnikům a podnikatelům přizpůsobovat se změnám</t>
  </si>
  <si>
    <t>Budování kapacit sociálních partnerů zejména prostřednictvím vzdělávání, opatření na vytváření sítí a posílení sociálního dialogu a činnosti společně uskutečňované sociálními partnery. Konkrétně se bude jednat například o některé z níže uvedených aktivit: 
- Rozvoj a posilování spolupráce mezi zaměstnavateli a zaměstnanci s důrazem na oblast pracovněprávních vztahů, ochranu zdraví, bezpečnost práce, rozvoj lidských zdrojů;
- Podpora přenosu informací z tripartitní spolupráce na krajské úrovni zejména v oblasti legislativních změn v ČR, které mají dopad na sociální dialog;
- Zvyšování odborných kompetencí a dovedností zaměstnanců regionálních zastoupení sociálních partnerů a odvětvových svazů sdružených v organizacích sociálních partnerů, zejména v oblasti legislativních změn v ČR, které mají dopad na sociální dialog;
- Vzdělávání pro zaměstnance a zaměstnavatele zaměřené na doplňování, rozšiřování a zvyšování znalostí v oblasti sociálního dialogu;
- Podpora zvyšování adaptability zaměstnanců a zaměstnavatelů a konkurenceschopnosti podniků na základě rozvoje odvětvového sociálního (bipartitního) dialogu;
- Posilování bipartitního dialogu na podnikové úrovni;
- Zavádění nových moderních systémů řízení organizace a podniku u sociálních partnerů, včetně řízení lidských zdrojů, zabezpečování regionálního poradenství a vyšší informovanosti v oblasti sociálního dialogu;
- Podpora regionálních poradenských center pomáhající zaměstnancům podniků lépe se orientovat v legislativě k pracovněprávním vztahům.</t>
  </si>
  <si>
    <t>sociální partneři</t>
  </si>
  <si>
    <t>03_15_003</t>
  </si>
  <si>
    <t>Iniciativa na podporu zaměstnanosti mládeže v regionu NUTS II Severozápad</t>
  </si>
  <si>
    <t>Trvalé začlenění mladých lidí na trh práce, mimo jiné pomocí "záruky pro mladé lidi", a to zejména těch, kteří nejsou ve vzdělávání, v zaměstnání nebo v profesní přípravě, včetně těch mladých lidí, kterým hrozí sociální vyloučení, a mladých lidí z marginalizovaných komunit</t>
  </si>
  <si>
    <t>a) Zprostředkování zaměstnání uchazečům o zaměstnání a poskytování souvisejících služeb v oblasti zaměstnanosti. 
b) Poskytování poradenské činnosti za účelem zjišťování osobnostních a kvalifikačních předpokladů mladých pro volbu povolání, pro zprostředkování vhodného zaměstnání  a při výběru vhodných nástrojů aktivní politiky zaměstnanosti. Poskytování poradenství v oblasti další účasti ve vzdělávání, zvyšování či prohlubování kvalifikace, včetně podpory rekvalifikací, s cílem harmonizovat vztah mezi nabídkou a poptávkou na trhu práce. 
c)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d) Podpora aktivit k získání pracovních návyků a zkušeností jako jsou veřejně prospěšné práce, společensky účelná pracovní místa, krátkodobé pracovní příležitosti, pracovní trénink, odborné praxe a stáže, včetně podpory mezinárodní pracovní mobility; podpora vytváření míst určených k získání odborné praxe či podpora vytváření stáží.
e) Podpora zahájení samostatné výdělečné činnosti, a to zejména formou rekvalifikací, poradenství a poskytování příspěvků.
f) Motivační aktivity zaměřené na zvýšení orientace mladých lidí v požadavcích trhu práce, požadavcích volných pracovních míst na trhu práce, dále příprava k zařazení do rekvalifikace, resp. jiného nástroje aktivní politiky zaměstnanosti, včetně obnovení nebo získání pracovních návyků.</t>
  </si>
  <si>
    <t>Mladí lidé do 25 (29) let, kteří nejsou v zaměstnání, ve vzdělávání nebo v profesní přípravě, žijící ve způsobilém regionu, kteří jsou nezaměstnaní nebo neaktivní (včetně dlouhodobě nezaměstnaných) nezávisle na tom, zda jsou registrováni na ÚP ČR jako uchazeči o zaměstnání či nikoli.</t>
  </si>
  <si>
    <t>NUTS II Severozápad</t>
  </si>
  <si>
    <t>ÚP ČR</t>
  </si>
  <si>
    <t>03_15_004</t>
  </si>
  <si>
    <t>Záruky pro mladé</t>
  </si>
  <si>
    <t>1.	Zprostředkování zaměstnání uchazečům o zaměstnání a poskytování souvisejících služeb v oblasti zaměstnanosti;
2.	Poskytování poradenské činnosti za účelem zjišťování osobnostních a kvalifikačních předpokladů mladých pro volbu povolání, pro zprostředkování vhodného zaměstnání  a při výběru vhodných nástrojů aktivní politiky zaměstnanosti. Poskytování poradenství v oblasti další účasti ve vzdělávání, zvyšování či prohlubování kvalifikace, včetně podpory rekvalifikací, s cílem harmonizovat vztah mezi nabídkou a poptávkou na trhu práce;
3.	Poskytování rekvalifikací - získání nové kvalifikace, zvyšování, rozšiřování nebo prohlubování dosavadní kvalifikace, včetně jejího udržování a obnovování. Za rekvalifikaci se považuje i získání kvalifikace pro pracovní uplatnění osoby, která dosud žádnou kvalifikaci nezískala;
4.	Podpora aktivit k získání pracovních návyků a zkušeností jako jsou veřejně prospěšné práce, společensky účelná pracovní místa, krátkodobé pracovní příležitosti, pracovní trénink, odborné praxe a stáže, včetně podpory mezinárodní pracovní mobility; podpora vytváření míst určených k získání odborné praxe či podpora vytváření stáží;
5.	Podpora zahájení samostatné výdělečné činnosti, a to zejména formou rekvalifikací, poradenství a poskytování příspěvků;
6.	Motivační aktivity zaměřené na zvýšení orientace mladých lidí v požadavcích trhu práce, požadavcích volných pracovních míst na trhu práce, dále příprava k zařazení do rekvalifikace, resp. jiného nástroje aktivní politiky zaměstnanosti, včetně obnovení nebo získání pracovních návyků.</t>
  </si>
  <si>
    <t>Cílové skupiny zahrnují mladé lidi mladší 30 let (tj. do 29 let včetně), především uchazeče a zájemce o zaměstnání, osoby se zdravotním postižením, osoby s kumulací hendikepů na trhu práce a ekonomicky neaktivní osoby, včetně osob vracejících se na trh práce po návratu z mateřské/rodičovské dovolené.</t>
  </si>
  <si>
    <t>ČR mimo HMP</t>
  </si>
  <si>
    <t>Úřad práce ČR</t>
  </si>
  <si>
    <t>03_15_005</t>
  </si>
  <si>
    <t>Průběžná výzva pro kraje - podpora vybraných sociálních služeb v návaznosti na krajské střednědobé strategie rozvoje sociálních služeb</t>
  </si>
  <si>
    <t>Sociální začleňování a boj s chudobou</t>
  </si>
  <si>
    <t>Aktivní začleňování, včetně začleňování s ohledem na podporu rovných příležitostí a aktivní účast a zlepšení zaměstnatelnosti</t>
  </si>
  <si>
    <t>Poskytování sociálních služeb dle zákona č. 108/2006 Sb., podpora zaměřená zejména na tyto sociální služby: azylové domy, domy na půl cesty, nízkoprahová denní centra, intervenční centra, sociální rehabilitace, sociálně terapeutické dílny, sociálně aktivizační služby pro rodiny a děti, terénní programy, osobní asistence a podpora samostatného bydlení a další související činnosti a aktivity</t>
  </si>
  <si>
    <t>osoby sociálně vyloučené a osoby sociálním vyloučením ohrožené</t>
  </si>
  <si>
    <t>kraje mimo HMP</t>
  </si>
  <si>
    <t>03_15_006</t>
  </si>
  <si>
    <t>Průběžná výzva pro hl. m. Prahu -  podpora vybraných sociálních služeb v návaznosti na střednědobou strategii rozvoje sociálních služeb</t>
  </si>
  <si>
    <t>HMP</t>
  </si>
  <si>
    <t>hl. m. Praha</t>
  </si>
  <si>
    <t>03_15_007</t>
  </si>
  <si>
    <t>Podpora procesů ve službách (průběžná výzva pro kraje)</t>
  </si>
  <si>
    <t>Zlepšování přístupu k dostupným, udržitelným a vysoce kvalitním službám, včetně zdravotnictví a sociálních služeb obecného zájmu</t>
  </si>
  <si>
    <t>Především následující aktivity: Podpora transformace a deinstitucionalizace pobytových sociálních služeb, zařízení ústavní péče pro děti, rozvoj nových služeb komunitního typu, ambulantních a terénních služeb a nových typů péče, vč. rozvoje a rozšiřování nástrojů pro identifikaci a odstraňování dopadů institucionalizace na uživatele pobytových sociálních služeb a rozvoje individuálního plánování podpory zaměřené na integraci uživatele ústavních služeb do běžného prostředí, řešení dopadů reformy psychiatrické péče na systém sociálních služeb a provázání s návaznými veřejně dostupnými službami; Rozvoj nových modelů služeb podporujících sociální začleňování, vč. přenosu dobré praxe a podpory pilotních projektů k posílení udržitelnosti a vyšší efektivnosti jednotlivých systémů (zapojování i soukromého sektoru), opatření k zefektivňování procesů v sociálních službách a ve službách pro rodiny a děti a rozvoje strategického řízení a managementu s cílem podpořit prevenci a včasnou intervenci; Podpora procesu střednědobého plánování služeb (zavádění, realizace a vyhodnocování procesu), vč. tvorby střednědobých plánů rozvoje služeb; Podpora a posilování koordinační role obcí s rozšířenou působností (tvorba strategií spočívajících na odpovědnosti místních samospráv a spolupráci klíčových aktérů za účelem předcházení a komplexního řešení problémů sociálního vyloučení); Rozvoj a rozšiřování systémů kvality, standardizace činností v sociálních službách, službách pro rodiny a děti, sociálně právní ochraně dětí a v dalších navazujících službách (vč. služeb pro neformální pečovatele) a organizacích podporujících sociální začleňování, vč. vytváření kontrolních mechanismů; rozvoj systému supervizí.</t>
  </si>
  <si>
    <t>Poskytovatelé a zadavatelé služeb (kraje, obce, NNO, příspěvkové organizace aj.); osoby sociálně vyloučené a osoby sociálním vyloučením ohrožené.</t>
  </si>
  <si>
    <t>kraje mimo hl. m Prahy</t>
  </si>
  <si>
    <t>03_15_008</t>
  </si>
  <si>
    <t>Podpora procesů ve službách (průběžná výzva pro hlavní město Prahu)</t>
  </si>
  <si>
    <t>Především následující aktivity: Podpora transformace a deinstitucionalizace pobytových sociálních služeb, zařízení ústavní péče pro děti, rozvoj nových služeb komunitního typu, ambulantních a terénních služeb a nových typů péče, vč. rozvoje a rozšiřování nástrojů pro identifikaci a odstraňování dopadů institucionalizace na uživatele pobytových sociálních služeb a rozvoje individuálního plánování podpory zaměřené na integraci uživatele ústavních služeb do běžného prostředí, řešení dopadů reformy psychiatrické péče na systém sociálních služeb a provázání s návaznými veřejně dostupnými službami; Rozvoj nových modelů služeb podporujících sociální začleňování, vč. přenosu dobré praxe a podpory pilotních projektů k posílení udržitelnosti a vyšší efektivnosti jednotlivých systémů (zapojování i soukromého sektoru), opatření k zefektivňování procesů v sociálních službách a ve službách pro rodiny a děti a rozvoje strategického řízení a managementu s cílem podpořit prevenci a včasnou intervenci; Podpora procesu střednědobého plánování služeb (zavádění, realizace a vyhodnocování procesu), vč. tvorby střednědobých plánů rozvoje služeb; Podpora a posilování koordinační role obcí s rozšířenou působností (tvorba strategií spočívajících na odpovědnosti místních samospráv a spolupráci klíčových aktérů za účelem předcházení a komplexního řešení problémů sociálního vyloučení); Rozvoj a rozšiřování systémů kvality, standardizace činností v sociálních službách, službách pro rodiny a děti, sociálně právní ochraně dětí a v dalších navazujících službách (vč. služeb pro neformální pečovatele) a organizacích podporujících sociální začleňování, vč. vytváření kontrolních mechanismů; rozvoj systému supervizí; Vzdělávání v sociální oblasti, v oblasti koncepční, strategické a manažerské u pracovníků v sociálních službách.</t>
  </si>
  <si>
    <t>Poskytovatelé a zadavatelé služeb (hl. m. Praha, obce, NNO, příspěvkové organizace aj.); osoby sociálně vyloučené a osoby sociálním vyloučením ohrožené.</t>
  </si>
  <si>
    <t>03_15_009</t>
  </si>
  <si>
    <t>Systémové projekty na podporu rovnosti žen a mužů</t>
  </si>
  <si>
    <t>Rovnost žen a mužů ve všech oblastech, a to i pokud jde o přístup k zaměstnání a kariérní postup, sladění pracovního a soukromého života a podpora stejné odměny za stejnou práci</t>
  </si>
  <si>
    <t>realizace systémových opatření v oblasti rovnosti žen a mužů a slaďování pracovního a soukromého života</t>
  </si>
  <si>
    <t>Ženy ohrožené na trhu práce, neaktivní osoby, rodiče s malými dětmi, osoby pečující o jiné závislé osoby, ženy začínající podnikání, ženy vykonávající samostatnou výdělečnou činnost, osoby vracejících se na trh práce po návratu z mateřské/rodičovské dovolené, zaměstnanci/kyně, zaměstnavatelé, orgány veřejné správy, poskytovatelé služeb péče o děti, vzdělávací a poradenské instituce, nestátní neziskové organizace.</t>
  </si>
  <si>
    <t>Ministerstvo práce a sociálních věcí ČR, Ministerstvo vnitra ČR, Úřad vlády ČR</t>
  </si>
  <si>
    <t>03_15_010</t>
  </si>
  <si>
    <t>Realizace projektů zaměřených na řešení specifických problémů na regionální úrovni pomocí kombinace nástrojů APZ</t>
  </si>
  <si>
    <t>komplexní řešení problémů klienta s cílem zvýšit zaměstnatelnost klienta a uplatnitelnost na trhu práce: zprostředkování zaměstnání; poradenské činnosti a poradenské programy; bilanční a pracovní diagnostika; rekvalifikace; vytváření nových pracovních míst nebo míst vyhrazených pro určitou skupinu osob náležejících k ohroženým skupinám na trhu práce formou příspěvku na úhradu mzdových nákladů; podpora aktivit k získání pracovních návyků a zkušeností podpora jako jsou veřejně prospěšné práce a krátkodobé pracovní příležitosti, zajištění odborné praxe; podpora flexibilních forem zaměstnání a odměňování; programy prevence dlouhodobé nezaměstnanosti, pracovní rehabilitace; realizace nových či inovativních nástrojů aktivní politiky zaměstnanosti</t>
  </si>
  <si>
    <t>Především uchazeči a zájemci o zaměstnání, osoby se zdravotním postižením, osoby s kumulací hendikepů na trhu práce a ekonomicky neaktivní osoby</t>
  </si>
  <si>
    <t>03_15_011</t>
  </si>
  <si>
    <t>Rozvoj služeb zaměstnanosti (systémový projekt)</t>
  </si>
  <si>
    <t>Modernizace institucí trhu práce, jako jsou veřejné a soukromé služby zaměstnanosti a přispívání k adaptaci na potřeby trhu práce, včetně prostřednictvím opatření pro zlepšení nadnárodní mobility pracovníků a programů mobility a lepší spolupráce mezi institucemi a příslušnými zúčastněnými stranami</t>
  </si>
  <si>
    <t>Podpora rozvoje a kapacit institucí trhu práce (E24 metodických a řídících) s ohledem na potřeby trhu práce;
Tvorba, rozvoj a realizace vzdělávacích programů pro zaměstnance institucí trhu práce zaměřených na zvýšení kvality poskytovaných služeb a personálního zajištění;
Tvorba a rozvoj nových nástrojů a opatření aktivní politiky zaměstnanosti, geografické a funkční mobility uchazečů a zájemců o zaměstnání;
Podpora a rozvoj programů spolupráce a partnerství při realizaci politiky zaměstnanosti jak na národní, tak zejména regionální úrovni se všemi relevantními aktéry na trhu práce; Tvorba, rozvoj a realizace informačních a monitorovacích systémů, vyhodnocování účinnosti realizace aktivních opatření na trhu práce, podpora analytické činnosti za účelem zvýšení efektivnosti služeb zaměstnanosti; 
Rozvoj spolupráce relevantních místních aktérů při koordinované podpoře individuálních klientů při hledání zaměstnání, zvyšování či změně kvalifikace;
Rozvoj sítě EURES ? kvantitativní a personální posilování jejich kapacit a odborný rozvoj EURES poradců, podpora implementace sítě EURES do veřejných služeb zaměstnanosti, vytváření EURES koordinačních kanceláří.</t>
  </si>
  <si>
    <t>zaměstnanci veřejných služby zaměstnanosti, relevantní aktéři trhu práce i neveřejné povahy.</t>
  </si>
  <si>
    <t>organizace řízené MPSV (Úřad práce ČR, odbor 35 MPSV, Státní úřad inspekce práce)</t>
  </si>
  <si>
    <t>03_15_012</t>
  </si>
  <si>
    <t>Projekty technické pomoci</t>
  </si>
  <si>
    <t>Základním účelem aktivit v rámci prioritní osy Technická pomoc je zajištění řádné administrace operačního programu Zaměstnanost tedy včasné vyčerpání alokace programu dle pravidel stanovených v legislativě k Evropským strukturálním a investičním fondům při současném naplnění cílů a dosažení hodnot monitorovacích indikátorů stanovených ve věcných prioritních osách OPZ. Při využívání prostředků v rámci této prioritní osy bude kromě zajištění povinných funkcí Řídicího orgánu uvedených zejména v čl. 125 obecného nařízení kladen důraz na podporu aktivit, které mají potenciál celkového zjednodušení a zefektivnění vykonávaných činností (např. zavedení zjednodušeného vykazování výdajů ve vyhlašovaných výzvách apod.).</t>
  </si>
  <si>
    <t>Cílové skupiny zahrnují především subjekty implementační struktury OPZ, žadatele a příjemce, Monitorovací výbor OPZ a veřejnost.</t>
  </si>
  <si>
    <t>OSS (ŘO)</t>
  </si>
  <si>
    <t>03_15_013</t>
  </si>
  <si>
    <t>Podpora služeb péče o děti 1. stupně základních škol v době mimo školní vyučování mimo hl m. Prahu</t>
  </si>
  <si>
    <t>Kolová</t>
  </si>
  <si>
    <t xml:space="preserve">Zakládání a provozování zařízení, která doplní chybějící kapacitu stávajících institucionálních forem tohoto typu (školní družiny, kluby), 
skupinová doprava do/ze školy zejména ve venkovských či příměstských regionech s komplikovanou dopravní obslužností, zajištění doprovodu dětí na kroužky a zájmové aktivity, příměstské tábory v době školních prázdnin.
</t>
  </si>
  <si>
    <t>rodiče s dětmi</t>
  </si>
  <si>
    <t>Kraje, obce, organizace zřizované kraji, organizace zřizované obcemi, nestátní neziskové organizace, obchodní korporace, OSVČ, státní podnik, školy a školská zařízení, vysoké školy, profesní a podnikatelská sdružení, právnické osoby vykonávající podnikatelskou činnost podle zvláštních předpisů, dobrovolné svazky obcí, sociální partneři, veřejné výzkumné instituce.</t>
  </si>
  <si>
    <t>03_15_014</t>
  </si>
  <si>
    <t>Podpora služeb péče o děti 1. stupně základních škol v době mimo školní vyučování v hl. m. Praze</t>
  </si>
  <si>
    <t>03_15_015</t>
  </si>
  <si>
    <t>Podpora sociálního podnikání</t>
  </si>
  <si>
    <t>Vznik a rozvoj podnikatelských aktivit v oblasti sociálního podnikání.</t>
  </si>
  <si>
    <t>obchodní společnosti, OSVČ</t>
  </si>
  <si>
    <t>03_15_016</t>
  </si>
  <si>
    <t>Sociální podnikání  (systémový projekt MPSV)</t>
  </si>
  <si>
    <t>Aktivity k posílení postavení sociálně vyloučených osob na trhu práce prostřednictvím aktivního začleňování osob v sociálně-podnikatelských subjektech;  zavedení systému podpory startu, rozvoje a udržitelnosti sociálních podniků (zapojení i soukromého sektoru), včetně aktivit vedoucích k zajištění snadnějšího přístupu k jejich financování; Zavedení vzdělávacích programů, vzdělávání a poradenství související s podporou vzniku, založením, provozem a marketingem sociálního podniku; Podpora a vytváření podmínek pro vznik a rozvoj sociálních podniků, včetně společensky odpovědného zadávání zakázek; zvyšování povědomí a informovanosti o sociálním podnikání a spolupráce všech relevantních aktérů.</t>
  </si>
  <si>
    <t>zaměstnanci a zaměstnavatelé</t>
  </si>
  <si>
    <t>MPSV</t>
  </si>
  <si>
    <t>03_15_017</t>
  </si>
  <si>
    <t>Systémové projekty realizované MPSV a ÚP ČR (průběžná výzva)</t>
  </si>
  <si>
    <t>Rozvoj nových modelů služeb podporujících soc. začleňování, vč. přenosu dobré praxe a podpory pilotních projektů k posílení udržitelnosti a vyšší efektivnosti jednotlivých systémů; opatření k zefektivňování procesů v soc. službách, ve službách pro rodiny a děti a rozvoje strat. řízení a managementu s cílem podpořit prevenci a včasnou intervenci; Podpora systému soc. bydlení a s ním spojených preventivních, následných a doprovodných služeb; Zavádění komplexních programů a vytváření podmínek přesahujících jednotlivé oblasti podpory soc. začleňování osob, zavádění nástrojů mezioborové a meziresortní spolupráce při řešení situace osob na úrovni poskytovatele služeb nebo úrovni obce: rozšiřování metody case managementu, aktivity podporující spolupráci v síti mezi ÚP ČR, poskytovateli služeb, místní samosprávou, zaměstnavateli a dalšími relevantními aktéry apod.; Propojování informačních systémů pro evidenci, kontrolu a hodnocení efektivity služeb mezi všemi aktéry, dostupné i široké veřejnosti: systém výkaznictví soc. služeb, registr soc. služeb, sledování soc. jevů a soc. programů; Rozvoj a rozšiřování systémů kvality, standardizace činností v soc. službách, službách pro rodiny a děti, sociálně právní ochraně dětí a v dalších navazujících službách a organizacích podporujících soc. začleňování, včetně vytváření kontrolních mechanismů; rozvoj systému supervizí; Systémová, koncepční, strategická, osvětová a metodická opatření v oblasti soc. služeb, služeb pro rodiny a děti, služeb na ochranu práv dětí a jejich oprávněných zájmů, služeb napomáhajících rozvoji rodičovských kompetencí, služeb péče o děti, náhradní rodinné péče a soc.  začleňování; Podpora transformace a deinstitucionalizace pobytových soc. služeb, zařízení ústavní péče pro děti a rozvoj nových služeb komunitního typu, ambulantních a terénních služeb a nových typů péče, vč. rozvoje a rozšiřování nástrojů pro identifikaci a odstraňování dopadů institucionalizace na uživatele pobytových soc. služeb.</t>
  </si>
  <si>
    <t>Poskytovatelé a zadavatelé služeb a další subjekty na pomáhající sociálnímu začleňování, sociální pracovníci, pracovníci ve službách a ve veřejné správě, osoby sociálně vyloučené či sociálním vyloučením ohrožené</t>
  </si>
  <si>
    <t>MPSV a ÚP ČR</t>
  </si>
  <si>
    <t>03_15_018</t>
  </si>
  <si>
    <t>Projekty veřejné správy zaměřené na inovace v tematických oblastech OPZ</t>
  </si>
  <si>
    <t>Sociální inovace a mezinárodní spolupráce</t>
  </si>
  <si>
    <t>Příprava a testování systémových řešení přetrvávajících problémů v tematických oblastech. Přenos fungujících zahraničních inovací - metod, postupů - do politik veřejné správy.</t>
  </si>
  <si>
    <t>uchazeči o zaměstnání, zájemci o zaměstnání,
ekonomicky neaktivní osoby, 
osoby sociálně vyloučené nebo ohrožené sociálním vyloučením a chudobou
poskytovatelé služeb sociální integrace a navazující pracovní integrace,
sociální pracovníci poskytovatelů služeb, 
zaměstnanci NNO/VPO a sociálních podniků,
zaměstnavatele a zaměstnance, 
vzdělávací a poradenské instituce, 
orgány veřejné správy a jejich zaměstnanci.</t>
  </si>
  <si>
    <t>ÚOSS, OSS a jejich příspěvkové organizace, kraje</t>
  </si>
  <si>
    <t>03_15_019</t>
  </si>
  <si>
    <t>Výzva pro strategické projekty (realizace Strategického rámce pro rozvoj veřejné správy v období 2014+ a v souladu s implementačními plány)</t>
  </si>
  <si>
    <t>Efektivní veřejná správa</t>
  </si>
  <si>
    <t>Investice do institucionální kapacity a efektivnosti veřejné správy a veřejných služeb na celostátní, regionální a místní úrovni za účelem reforem, zlepšování právní úpravy a řádné správy.</t>
  </si>
  <si>
    <t>Např. Výběr agend k vypracování procesního popisu / modelu, tvorba modelu, zhodnocení přínosů a nákladů metody, Standardizace vybraných agend, Metodická podpora pro ex-ante hodnocení RIA, Realizace projektů na přezkum a snížení regulatorní zátěže, Zpracování analýz stavu řízení kvality ve VS, Metodická podpora metod kvality na úrovni územních samosprávných celků, Strategické řízení a plánování ve veřejné správě, Realizace vzdělávacích aktivit v oblasti finančního řízení pro představitele územních samospráv, Realizace vzdělávacích aktivit v oblasti rozvoje eGovernmentu a kyberbezpečnosti, Prosazování principu Open Data, Vzdělávání státních zaměstnanců aj.</t>
  </si>
  <si>
    <t>organizační složky státu, územní samosprávné celky, pracovníci těchto organizací a občané</t>
  </si>
  <si>
    <t>ÚOSS, OSS a ÚSC (obce, kraje, sdružení)</t>
  </si>
  <si>
    <t>03_15_020</t>
  </si>
  <si>
    <t>Rozvoj dalšího profesního vzdělávání</t>
  </si>
  <si>
    <t>Tvorba, rozvoj a realizace systémových opatření v oblasti dalšího vzdělávání, zaměřených především na chybějící systémovou podporu dalšího vzdělávání, provazování systémů uznávání výsledků neformálního vzdělávání a informálního učení, finanční podporu pro účast v dalším profesním vzdělávání, zavádění prvků kvality do vzdělávacího procesu; 
Tvorba a kontinuální provádění systému krátkodobých, střednědobých a dlouhodobých analýz a prognóz kvalifikačních potřeb na trhu práce, produkce konkrétních informačních produktů dle potřeb jednotlivých uživatelů;
Realizace systémového kariérového poradenství v celoživotní perspektivě, zejména na základě profilace uchazečů dle vzdálenosti od trhu práce, včetně informačních a poradenských systémů podporujících volbu povolání, vyhledávání zaměstnání s cílem dosažení souladu mezi požadavky trhu práce a kvalifikací nabízené pracovní síly, podpory nástrojů pro párování potřeb trhu práce a nabízené pracovní síly.</t>
  </si>
  <si>
    <t>Cílové skupiny zahrnují především instituce trhu práce a jejich zaměstnance (MPSV, Úřad práce ČR, Fond dalšího vzdělávání, Státní úřad inspekce práce), relevantní aktéry na trhu práce a jejich zaměstnance, MŠMT a jeho organizace.</t>
  </si>
  <si>
    <t>odbor 35 MPSV, FDV, ÚP ČR a další organizace MPSV (Výzkumný ústav práce a sociálních věcí), MŠMT a jeho podřízené instituce.</t>
  </si>
  <si>
    <t>03_15_021</t>
  </si>
  <si>
    <t>Další profesní vzdělávání zaměstnanců podporované zaměstnavateli</t>
  </si>
  <si>
    <t>Další profesní vzdělávání zaměstnanců podporované zaměstnavateli, zaměřené na odborné i klíčové kompetence, včetně podpory dalšího profesního vzdělávání OSVČ. Konkrétně se bude jednat například o některé z níže uvedených aktivit:                                                                                                     ? další profesní vzdělávání zaměstnanců podporované zaměstnavateli:
? tvorba podnikových vzdělávacích programů pro zaměstnance včetně přípravy podnikových lektorů a instruktorů;
? aplikování všech forem vzdělávání zaměstnanců dle specifických potřeb zaměstnavatelů včetně přípravy na konkrétní náplň práce pro konkrétní pracovní pozici;
? poskytování podpůrných služeb k usnadnění přístupu a dokončení aktivit dalšího profesního vzdělávání a poradenství k vyhledávání pracovní pozice;
? podpora systémů rozvoje a řízení lidských zdrojů v podnicích vedoucí k motivaci a aktivizaci zaměstnanců a zaměstnavatelů a k podpoře dalšího podnikového vzdělávání, včetně poskytování podpory a poradenství.</t>
  </si>
  <si>
    <t>zaměstnanci, zaměstnavatelé, OSVČ</t>
  </si>
  <si>
    <t>03_15_022</t>
  </si>
  <si>
    <t>Podpora aktivit a programů v rámci soc. začleňování</t>
  </si>
  <si>
    <t>Předpokládá se zacílení aktivit kolové výzvy vždy na konkrétní cílové skupiny osob vzhledem k aktuálním potřebám a prioritám (tj. mimo těch aktivit - soc. služeb, které bude pokrývat výzva pro kraje, a mimo těch obcí (sociálně vyloučených lokalit), na které se budou zaměřovat výzvy v rámci koordinovaného přístupu k řešení SVL). Jedná se např. o aktivizační, asistenční a motivační programy,  aktivity na podporu neformálně pečujících, komunitní služby, probační a resocializační programy, programy pro osoby opouštějící zařízení pro výkon trestu odnětí svobody, preventivní programy pro osoby ohrožené závislostmi nebo závislé na návykových látkách, aktivity v oblasti sociální politiky zaměřených na podporu sociálního  bydlení, programy, služby pro osoby s chronickým duševním onemocněním apod.</t>
  </si>
  <si>
    <t>NNO, obce, příspěvkové organizace obcí, poskytovatelé soc. služeb a další</t>
  </si>
  <si>
    <t>03_15_023</t>
  </si>
  <si>
    <t>Výzva zaměřená na poskytování služeb - procesy ve službě ve vazbě na kvalitu a efektivitu, včetně profesního rozvoje zaměstnanců, a na posílení výkonu sociální práce ve službách, včetně vzdělávání soc. pracovníků</t>
  </si>
  <si>
    <t>Zavádění komplexních programů a vytváření podmínek přesahujících jednotlivé oblasti podpory sociálního začleňování osob, zavádění nástrojů mezioborové a meziresortní spolupráce při řešení situace osob na úrovni poskytovatele služeb nebo na úrovni obce.                                                                                                  Přenos dobré praxe a podpora pilotních projektů k posílení udržitelnosti a vyšší efektivnosti jednotlivých systémů (zapojování i soukromého sektoru); opatření k zefektivňování procesů v sociálních službách a ve službách pro rodiny a děti, rozvoj strategického řízení a managementu s cílem podpořit prevenci a včasnou intervenci;                                                                                       Vzdělávání v sociální oblasti.</t>
  </si>
  <si>
    <t>poskytovatelé služeb; pracovníci poskytovatelů služeb (sociální pracovníci, pracovníci v sociálních službách, vedoucí pracovníci)</t>
  </si>
  <si>
    <t>neziskové organizace, obce, svazky obcí, příspěvkové organizace, poskytovatelé služeb, vzdělávací instituce a další</t>
  </si>
  <si>
    <t>03_15_024</t>
  </si>
  <si>
    <t>Sociální inovace v obl. soc. začleňování a přístupu na trh práce pro nejohroženější skupiny na trhu práce</t>
  </si>
  <si>
    <t>Rozvoj a udržení existující funkční inovace - replikace inovačního řešení a jeho rozšíření, kvalitativní změna inovačního řešení a systémová změna (včetně zahraničních inovací, realizace s partnery). 
Vývoj postupů řešení, demonstrace řešení a jeho zlepšování, rozvoj a udržení inovačního řešení pro blíže definované cílové skupiny.</t>
  </si>
  <si>
    <t>osoby sociálně vyloučené nebo ohrožené sociálním vyloučením a chudobou (vč. osob pečujících o osobu blízkou) ,
poskytovatelé služeb sociální integrace a navazující pracovní integrace,
sociální pracovníci poskytovatelů služeb, 
zaměstnanci NNO/VPO a sociálních podniků,
veřejná správa</t>
  </si>
  <si>
    <t>NNO, výzkumné a vzdělávací instituce, zaměstnavatelé, kraje, obce a jimi zřizované organizace, poskytovatelé soc. služeb</t>
  </si>
  <si>
    <t>03_15_025</t>
  </si>
  <si>
    <t>Výzva pro OSS (zejména pro ÚOSS)</t>
  </si>
  <si>
    <t>Např. projekty zaměřené na vzdělávací aktivity, procesní audity, podpora projektových kanceláří aj.</t>
  </si>
  <si>
    <t>organizační složky státu, státní příspěvkové organizace, pracovníci těchto organizací a občané</t>
  </si>
  <si>
    <t>ÚOSS, OSS a SPO</t>
  </si>
  <si>
    <t>03_15_026</t>
  </si>
  <si>
    <t>Koordinovaný přístup k sociálně vyloučeným lokalitám (KPSVL ) - 1.výzva</t>
  </si>
  <si>
    <t>Aktivity v oblasti sociálního začleňování (včetně příslušných sociálních služeb), které vyplývají ze zpracovaných a schválených  Strategických plánů sociálních začleňování (SPSZ) na úrovni místních samospráv (obcí). Jedná se např. o tyto aktivity: sociální služby (zejména terénní programy, odborné sociální poradenství, sociálně aktivizační služby pro rodiny a děti), služby pro rodiny  a děti, rozvoj a podpora nástrojů sociálního bydlení; podpora služeb poskytovaných terénní a ambulantní formou, podpora komunitní sociální práce, podpora komunitní práce; podpora sociálního podnikání, podpora specifických nástrojů k prevenci a řešení problémů v sociálně vyloučených lokalitách; podpora programů prevence sociálně patologických jevů a prevence kriminality, atd. (mimo projekty krajů, ITI, IPRÚ, MAS)</t>
  </si>
  <si>
    <t>osoby sociálně vyloučené a osoby sociálním vyloučením ohrožené, zejména Romové</t>
  </si>
  <si>
    <t>03_15_027</t>
  </si>
  <si>
    <t>Implementace strategie pro rovnost žen a mužů na krajích</t>
  </si>
  <si>
    <t>implementace strategie pro rovnost žen a mužů ve státní správě a samosprávě, podpora gender focal pointů, koordinátorů, doplnění genderově rozdělených dat do statistik, uplatňování metod genderového mainstreamingu a hodnocení dopadu politik na ženy a muže, opatření na slaďování pracovního a soukromého života zaměstnanců dle existujících metodik</t>
  </si>
  <si>
    <t>zaměstnanci, orgány veřejné správy</t>
  </si>
  <si>
    <t xml:space="preserve">Organizační složky státu, příspěvkové organizace zřízené organizačními složkami státu, veřejné výzkumné instituce, kraje, obce. 
</t>
  </si>
  <si>
    <t>03_15_028</t>
  </si>
  <si>
    <t>Implementace strategie pro rovnost žen a mužů (16 ministerstev + Praha)</t>
  </si>
  <si>
    <t>03_15_029</t>
  </si>
  <si>
    <t>Ostatní ministerstva (systémové projekty)</t>
  </si>
  <si>
    <t>Rozvoj nových modelů služeb podporujících sociální začleňování, včetně přenosu dobré praxe a podpory pilotních projektů k posílení udržitelnosti a vyšší efektivnosti jednotlivých systémů (zapojování i soukromého sektoru), opatření k zefektivňování procesů v sociálních službách a ve službách pro rodiny a děti a rozvoje strategického řízení a managementu s cílem podpořit prevenci a včasnou intervenci; Podpora koordinovaného využívání dobrovolníků v oblasti sociální integrace organizacemi s udělenou akreditací Ministerstva vnitra, vznik dobrovolnických center apod.; Vzdělávání pracovníků a dalších relevantních aktérů v oblasti prevence diskriminace a rovných příležitostí, v oblasti ochrany práv zranitelných skupina prevence špatného zacházení, apod.  Podpora a posilování koordinační role obcí s rozšířenou působností (tvorba strategií spočívajících na odpovědnosti místních samospráv a spolupráci klíčových aktérů za účelem předcházení a komplexního řešení problémů sociálního vyloučení); další aktivity</t>
  </si>
  <si>
    <t>Poskytovatelé a zadavatelé služeb a další subjekty napomáhající sociálnímu začleňování, sociální pracovníci, pracovníci ve službách a ve veřejné správě, osoby sociálně vyloučené či sociálním vyloučením ohrožené, apod.</t>
  </si>
  <si>
    <t>organizační složky státu MV, MS</t>
  </si>
  <si>
    <t>03_15_030</t>
  </si>
  <si>
    <t>Úřad vlády ČR (systémové projekty)</t>
  </si>
  <si>
    <t>Rozvoj nových modelů služeb podporujících sociální začleňování, včetně přenosu dobré praxe a podpory pilotních projektů k posílení udržitelnosti a vyšší efektivnosti jednotlivých systémů (zapojování i soukromého sektoru), opatření k zefektivňování procesů ve službách a rozvoje strategického řízení a managementu s cílem podpořit prevenci a včasnou intervenci;  Vzdělávání pracovníků a dalších relevantních aktérů v oblasti prevence diskriminace a rovných příležitostí, v oblasti ochrany práv zranitelných skupina prevence špatného zacházení.   Podpora a posilování koordinační role obcí (tvorba strategií spočívajících na odpovědnosti místních samospráv a spolupráci klíčových aktérů za účelem předcházení a komplexního řešení problémů sociálního vyloučení); další</t>
  </si>
  <si>
    <t>Poskytovatelé a zadavatelé služeb a další subjekty napomáhající sociálnímu začleňování, pracovníci ve službách a ve veřejné správě, osoby sociálně vyloučené či sociálním vyloučením ohrožené, apod.</t>
  </si>
  <si>
    <t>Úřad vlády ČR</t>
  </si>
  <si>
    <t>03_15_031</t>
  </si>
  <si>
    <t>Posilování kapacit NNO dobrovolníky z firem, zkušenostmi ze zahraničí či z ostatních NNO (mezinárodní spolupráce)</t>
  </si>
  <si>
    <t>Využívání expertů pro rozvoj NNO působících v sociální oblasti a společensky prospěšných podniků</t>
  </si>
  <si>
    <t>zaměstnanci NNO/VPO a sociálních podniků,</t>
  </si>
  <si>
    <t>NNO</t>
  </si>
  <si>
    <t>03_15_032</t>
  </si>
  <si>
    <t>Mezinárodní spolupráce v oblastech: sociální začleňování, mobilita</t>
  </si>
  <si>
    <t>Mobilita-vzdělávací a motivační aktivity, zahraniční stáže pro cílovou skupinu, poradenství, přímá podpora osob, pomoc při hledání zaměstnání po jejich návratu do ČR.</t>
  </si>
  <si>
    <t>uchazeči o zaměstnání, zájemci o zaměstnání,
ekonomicky neaktivní osoby, 
osoby sociálně vyloučené nebo ohrožené sociálním vyloučením a chudobou (vč. osob pečujících o osobu blízkou)</t>
  </si>
  <si>
    <t>NNO, vzdělávací instituce, poskytovatelé soc. služeb, samospráva</t>
  </si>
  <si>
    <t>03_15_033</t>
  </si>
  <si>
    <t>Výzva pro ÚSC (obce, kraje, sdružení, asociace a svazy)</t>
  </si>
  <si>
    <t>Projekty zaměřené na vzdělávací aktivity, na zvýšení kvality a řízení lidských zdrojů v úřadech územních samosprávných celků, na optimalizaci chodu úřadů a tzv. good Governance, na procesní a personální audity v úřadech územních samosprávných celků,  na projektové řízení a strategické plánování v úřadech územních samosprávných celků.</t>
  </si>
  <si>
    <t>obce a kraje, případě sdružení, asociace a svazky územních samosprávných celků a jejich zaměstnanci</t>
  </si>
  <si>
    <t>celá ČR (mimo hl. m. Prahy)</t>
  </si>
  <si>
    <t>obce (zejména ORP), kraje, asociace, sdružení a svazy ÚSC</t>
  </si>
  <si>
    <t>03_15_034</t>
  </si>
  <si>
    <t>Výzva pro ÚSC - hl. m. Praha</t>
  </si>
  <si>
    <t>Hl. m. Praha, Městské části hl. m. Prahy a jejich zaměstnanci</t>
  </si>
  <si>
    <t>Hl. m. Praha</t>
  </si>
  <si>
    <t>hl. m. Praha, Městské části hl. m. Prahy</t>
  </si>
  <si>
    <t>03_15_035</t>
  </si>
  <si>
    <t>Podpora dětských skupin pro podniky i veřejnost - dotace na vybudování a provoz mimo hl. m. Prahu</t>
  </si>
  <si>
    <t>vybudování a provoz zařízení péče o děti typu dětská skupina</t>
  </si>
  <si>
    <t>rodiče s malými dětmi</t>
  </si>
  <si>
    <t>zaměstnavatelé, neziskové organizace, územně samosprávné celky a jimi založené právnické osoby, vysoké školy</t>
  </si>
  <si>
    <t>03_15_036</t>
  </si>
  <si>
    <t>Podpora dětských skupin pro podniky i veřejnost - dotace na vybudování a provoz v hl. m. Praze</t>
  </si>
  <si>
    <t>03_15_037</t>
  </si>
  <si>
    <t>Podpora procesu transformace pobytových služeb a podpora služeb komunitního typu vzniklých po transformaci</t>
  </si>
  <si>
    <t>Podpora transformace a deinstitucionalizace pobytových sociálních služeb (zejména pro osoby se zdravotním postižením a seniory), zařízení ústavní péče pro děti a rozvoj nových služeb komunitního typu, ambulantních a terénních služeb a nových typů péče, včetně rozvoje a rozšiřování nástrojů pro identifikaci a odstraňování dopadů institucionalizace na uživatele pobytových sociálních služeb a rozvoje individuálního plánování podpory zaměřené na integraci uživatele ústavních služeb do běžného prostředí., řešení dopadů reformy psychiatrické péče na systém sociálních služeb a provázání s návaznými veřejně dostupnými službami.</t>
  </si>
  <si>
    <t>Poskytovatelé komunitních služeb, sociálních služeb a jejich pracovníci, osoby se zdravotním postižením, osoby s chronickým duševním onemocněním</t>
  </si>
  <si>
    <t>zejména příspěvkové organizace, obce, nestátní neziskové organizace</t>
  </si>
  <si>
    <t>03_15_038</t>
  </si>
  <si>
    <t>Výzva pro zařízení sociálních služeb, zřizovaná MPSV</t>
  </si>
  <si>
    <t>Aktivity v oblasti zvyšování kvality a efektivity poskytování sociálních služeb, které vyplývají ze zpracovaných a schválených  Rozvojových plánů organizací. Jedná se např. o tyto aktivity: vzdělávání pracovníků přímo řízených zařízení sociálních služeb; podpora transformace a deinstitucionalizace zařízení a rozvoj nových služeb komunitního typu, ambulantních a terénních služeb a nových typů péče, včetně rozvoje a rozšiřování nástrojů pro identifikaci a odstraňování dopadů institucionalizace na uživatele pobytových sociálních služeb a rozvoje individuálního plánování podpory zaměřené na integraci uživatele ústavních služeb do běžného prostředí, apod.</t>
  </si>
  <si>
    <t>poskytovatelé sociálních služeb, pracovníci poskytovatelů, osoby sociálně vyloučené či sociálním vyloučením ohrožené</t>
  </si>
  <si>
    <t>příspěvkové organizace MPSV</t>
  </si>
  <si>
    <t>03_15_039</t>
  </si>
  <si>
    <t>Projekty realizované Ministerstvem zdravotnictví (systémové)</t>
  </si>
  <si>
    <t>Podpora specializačního postgraduálního vzdělávání zdravotnických pracovníků v oborech vyznačujících se regionálními rozdíly v dostupnosti, v oborech, kde nepříznivý věkový průměr způsobuje nedostupnost péče, a oborech s nedostatečným pokrytím péče. Kromě specializačního vzdělávání budou podporovány rovněž odborné stáže a příprava vzdělávacích materiálů; Zavádění zdravotní péče ve vybraných oborech v regionech, kde tato péče dříve nebyla poskytována nebo byla poskytována v nedostatečném objemu, včetně péče ve vlastním sociálním prostředí pacienta. Financovány budou především potřebné režijní náklady (např. jízdné) a vzdělávání zdravotnického personálu apod.; Vytvoření a zajištění fungování regionálních center zdraví zaměřených na tvorbu a realizace programů podpory zdraví a zdravotní gramotnosti ohrožených skupin;  Realizace screeningových programů a zlepšení jejich dostupnosti nejrizikovějším skupinám; podpora transformace a deinstitucionalizace zdravotnických služeb v oblasti psychiatrické péče, rozvoj nových služeb komunitního typu, ambulantních a terénních služeb a nových typů péče, včetně rozvoje a rozšiřování nástrojů pro identifikaci a odstraňování dopadů institucionalizace na uživatele; Aktivity na podporu přesunu těžiště psychiatrické péče do komunity.</t>
  </si>
  <si>
    <t>Především poskytovatelé a zadavatelé zdravotních služeb a uživatelé těchto služeb (kraje, obce, církve, neziskové organizace aj.), pracovníky v zdravotních službách, zaměstnance veřejné správy, kteří se věnují  zdravotní problematice, pracovníky v oblasti ochrany a podpory veřejného zdraví, pracovníky služeb v oblasti podpory zdraví a prevence nemocí, v případě mezioborové spolupráce i vysoké školy. V případě preventivních programů a programů na podporu zdraví jsou hlavní cílovou skupinou osoby nejvíce ohrožené vyloučením a diskriminací v důsledku zdravotního stavu, osoby žijící ve vyloučených lokalitách či s nedostatečnými kompetencemi v přístupu ke zdraví.</t>
  </si>
  <si>
    <t>MZd, příspěvkové organizace zřizované MZd</t>
  </si>
  <si>
    <t>03_15_040</t>
  </si>
  <si>
    <t>Podpora zaměstnanosti cílových skupin</t>
  </si>
  <si>
    <t>především uchazeči a zájemci o zaměstnání, osoby se zdravotním postižením, osoby s kumulací hendikepů na trhu práce a ekonomicky neaktivní osoby</t>
  </si>
  <si>
    <t>poradenské a vzdělávací instituce, NNO, obce a svazky obcí, atd.</t>
  </si>
  <si>
    <t>03_15_041</t>
  </si>
  <si>
    <t>Budování kapacit nestátních neziskových organizací, zejména v oblasti sociálního začleňování, rovnosti žen a mužů a rovných příležitostí</t>
  </si>
  <si>
    <t>Budování kapacit nestátních neziskových organizací, zejména prostřednictvím vzdělávání pracovníků NNO a opatření na zvyšování profesionality, organizačního řízení, plánování, transparentnosti a vícezdrojového financování NNO.</t>
  </si>
  <si>
    <t>zastřešující organizace v neziskovém sektoru vykonávající činnosti v oblasti sociálního začleňování, rovnosti žen a mužů a rovných příležitostí</t>
  </si>
  <si>
    <t>ČR (bez HMP)</t>
  </si>
  <si>
    <t>nestátní neziskové organizace</t>
  </si>
  <si>
    <t>03_15_042</t>
  </si>
  <si>
    <t>Koordinovaný přístup k sociálně vyloučeným lokalitám (KPSVL ) - 2.výzva</t>
  </si>
  <si>
    <t>03_15_115</t>
  </si>
  <si>
    <t>Budování kapacit nestátních neziskových organizací, zejména v oblasti sociálního začleňování, rovnosti žen a mužů a rovných příležitostí (Praha)</t>
  </si>
  <si>
    <t>Harmonogram výzev na rok 2015 - OPD - aktualizace 25.8.2015</t>
  </si>
  <si>
    <t>Investiční priorita / prioritní oblast / specifický cíl (ENRF)</t>
  </si>
  <si>
    <r>
      <t>Druh výzvy</t>
    </r>
    <r>
      <rPr>
        <b/>
        <vertAlign val="superscript"/>
        <sz val="9"/>
        <color theme="1"/>
        <rFont val="Arial"/>
        <family val="2"/>
        <charset val="238"/>
      </rPr>
      <t xml:space="preserve"> </t>
    </r>
  </si>
  <si>
    <r>
      <t>Podporované aktivity</t>
    </r>
    <r>
      <rPr>
        <b/>
        <vertAlign val="superscript"/>
        <sz val="9"/>
        <color theme="1"/>
        <rFont val="Arial"/>
        <family val="2"/>
        <charset val="238"/>
      </rPr>
      <t>1</t>
    </r>
  </si>
  <si>
    <r>
      <t>Cílové skupiny</t>
    </r>
    <r>
      <rPr>
        <b/>
        <vertAlign val="superscript"/>
        <sz val="9"/>
        <color theme="1"/>
        <rFont val="Arial"/>
        <family val="2"/>
        <charset val="238"/>
      </rPr>
      <t>1</t>
    </r>
  </si>
  <si>
    <r>
      <t>Území
(místo dopadu)</t>
    </r>
    <r>
      <rPr>
        <b/>
        <vertAlign val="superscript"/>
        <sz val="9"/>
        <color theme="1"/>
        <rFont val="Arial"/>
        <family val="2"/>
        <charset val="238"/>
      </rPr>
      <t>1</t>
    </r>
  </si>
  <si>
    <r>
      <t>Typy příjemců</t>
    </r>
    <r>
      <rPr>
        <b/>
        <vertAlign val="superscript"/>
        <sz val="9"/>
        <color theme="1"/>
        <rFont val="Arial"/>
        <family val="2"/>
        <charset val="238"/>
      </rPr>
      <t>1</t>
    </r>
  </si>
  <si>
    <t>Výzva pro předkládání projektů v rámci SC 1.1 OPD</t>
  </si>
  <si>
    <t>PO1</t>
  </si>
  <si>
    <t>IP 1 - Rozvoj a obnova komplexních, vysoce kvalitních a interoperabilních železničních systémů a podpora opatření na snižování hluku</t>
  </si>
  <si>
    <t>10/2015</t>
  </si>
  <si>
    <t>Ano</t>
  </si>
  <si>
    <t>Ne</t>
  </si>
  <si>
    <t>Integrovaný regionální operační program</t>
  </si>
  <si>
    <t>Výzva pro předkládání projektů v rámci SC 2.1 OPD - Výstavba nových úseků silniční sítě TEN-T</t>
  </si>
  <si>
    <t>IP 1 - Podpora multimodálního jednotného evropského dopravního prostoru prostřednictvím investic do TEN-T</t>
  </si>
  <si>
    <t>• Výstavba nových úseků silniční sítě TEN-T</t>
  </si>
  <si>
    <t>Výzva pro předkládání projektů v rámci SC 2.1 OPD - Modernizace, obnova a zkapacitnění již provozovaných úseků sítě TEN-T</t>
  </si>
  <si>
    <t xml:space="preserve">• Modernizace, obnova a zkapacitnění již provozovaných úseků kategorie D, R a ostatních silnic I. tříd sítě TEN-T a modernizace dopravních mechanizačních prostředků pro údržbu silniční sítě TEN-T v souladu s čl. 9 odst. 2 Rozhodnutí EP a Rady č. 661/2010/EU o hlavních směrech Unie pro rozvoj transevropské dopravní sítě
• Podpora zavádění nových technologií a aplikací pro optimalizaci dopravy
</t>
  </si>
  <si>
    <t>Výzva pro předkládání projektů v rámci SC 3.1 OPD</t>
  </si>
  <si>
    <t>PO3</t>
  </si>
  <si>
    <t>IP 1 - Zvyšování regionální mobility prostřednictvím připojení sekundárních a terciárních uzlů k infrastruktuře sítě TEN-T , včetně multimodálních uzlů</t>
  </si>
  <si>
    <t>Výzva pro předkládání projektů v rámci SC 4.1 OPD</t>
  </si>
  <si>
    <t>PO4</t>
  </si>
  <si>
    <t>Poznámka k vyplnění jednotlivých polí u zacílení výzev:</t>
  </si>
  <si>
    <t>Pokud je uvedeno N/R, tak to znamená, že výzva není zacílena a bude podporováno vše, co je uvedeno v programovém dokumentu pro daný specifický cíl.</t>
  </si>
  <si>
    <t>Harmonogram výzev Operačního programu Životní prostředí 2014 - 2020 na rok 2015</t>
  </si>
  <si>
    <t>Identifikace oblasti podpory</t>
  </si>
  <si>
    <t>Příjemci</t>
  </si>
  <si>
    <t>Území dopadu</t>
  </si>
  <si>
    <t>Druh výzvy</t>
  </si>
  <si>
    <t xml:space="preserve">Předpokládaný datum zahájení přijmu žádostí </t>
  </si>
  <si>
    <t>Předpokládaný datum ukončení příjmu žádostí</t>
  </si>
  <si>
    <t>1.1 Snížit množství vypouštěného znečištění do povrchových i podzemních vod z komunálních zdrojů a vnos znečišťujících látek do povrchových a podzemních vod
1.2 Zajistit dodávky pitné vody v odpovídající jakosti a množství</t>
  </si>
  <si>
    <t>dle projektů v 1. fázi fázovací výzvy OPŽP 2007-2013</t>
  </si>
  <si>
    <t>veřejný sektor</t>
  </si>
  <si>
    <t>Území ČR</t>
  </si>
  <si>
    <t>2. fáze fázovací výzvy, nehodnocená výzva, průběžná (nesoutěžní)</t>
  </si>
  <si>
    <t>19. 6. 2015</t>
  </si>
  <si>
    <t>14. 8. 2015</t>
  </si>
  <si>
    <t>13. 11. 2015</t>
  </si>
  <si>
    <t>jednokolový</t>
  </si>
  <si>
    <t>1.1 Snížit množství vypouštěného znečištění do povrchových i podzemních vod z komunálních zdrojů a vnos znečišťujících látek do povrchových a podzemních vod</t>
  </si>
  <si>
    <t>bez omezení, dle PD</t>
  </si>
  <si>
    <t>kolová (soutěžní)</t>
  </si>
  <si>
    <t>15. 10. 2015</t>
  </si>
  <si>
    <t>5. 1. 2016</t>
  </si>
  <si>
    <t>1.2 Zajistit dodávky pitné vody v odpovídající jakosti a množství</t>
  </si>
  <si>
    <t>15.10.2015</t>
  </si>
  <si>
    <t xml:space="preserve">1.3 Zajistit povodňovou ochranu intravilánu </t>
  </si>
  <si>
    <t>omezení na aktivity 1.3.2, 1.3.3 a bezpečnostní přelivy v 1.3.4</t>
  </si>
  <si>
    <t>veřejný sektor,  správci toků, ČR - prostřednictvím organizačních složek státu a jimi zřízených příspěvkových organizací</t>
  </si>
  <si>
    <t xml:space="preserve">IROP / PRV  </t>
  </si>
  <si>
    <t>1.4 Podpořit preventivní protipovodňová opatření</t>
  </si>
  <si>
    <t>omezení na aktivitu 1.4.3 dle PD</t>
  </si>
  <si>
    <t>IROP / PRV</t>
  </si>
  <si>
    <t>2.1 Snížit emise z lokálního vytápění domácností podílející se na expozici obyvatelstva nadlimitním koncentracím znečišťujících látek</t>
  </si>
  <si>
    <t>kraje</t>
  </si>
  <si>
    <t>vlastníci rodinných domů</t>
  </si>
  <si>
    <t>průbězná (nesoutěžní)</t>
  </si>
  <si>
    <t>VII/2015</t>
  </si>
  <si>
    <t>30. 9. 2015</t>
  </si>
  <si>
    <t xml:space="preserve">2.2 Snížit emise stacionárních zdrojů podílející se na expozici obyvatelstva nadlimitním koncentracím znečišťujících látek </t>
  </si>
  <si>
    <t>vlastníci a provozovatelé stacionárních zdrojů znečišťování ovzduší</t>
  </si>
  <si>
    <t>2.3 Zlepšit systém sledování, hodnocení a předpovídání vývoje kvality ovzduší a souvisejících meteorologických aspektů</t>
  </si>
  <si>
    <t>14.10.2016</t>
  </si>
  <si>
    <t>3.2 Zvýšit podíl materiálového a energetického využití odpadů</t>
  </si>
  <si>
    <t>aktivity 3.2.1 a 3.2.2</t>
  </si>
  <si>
    <t>kraje, města, obce, původci odpadu, podnikatelské subjekty</t>
  </si>
  <si>
    <t>aktivity 3.2.3</t>
  </si>
  <si>
    <t>3.3 Rekultivovat staré skládky</t>
  </si>
  <si>
    <t>kraje, města, obce</t>
  </si>
  <si>
    <t>3.4 Dokončit inventarizaci a odstranit ekologické zátěže</t>
  </si>
  <si>
    <t>aktivity 3.4.1</t>
  </si>
  <si>
    <t>příspěvkové organizace MŽP</t>
  </si>
  <si>
    <t>subjekty zajišťující inventarizaci kontaminovaných míst</t>
  </si>
  <si>
    <t>průběžná (nesoutěžní)</t>
  </si>
  <si>
    <t>15. 1. 2016</t>
  </si>
  <si>
    <t>aktivity 3.4.2 a 3.4.3</t>
  </si>
  <si>
    <t>subjekty zajišťující odstraňování ekologických zátěží</t>
  </si>
  <si>
    <t>OP PIK / PRV</t>
  </si>
  <si>
    <t>veřejnoprávní subjekty</t>
  </si>
  <si>
    <t>subjekty angažující se v oblasti omezování environmentálních rizik</t>
  </si>
  <si>
    <t>Území ČR, mimo území hl. města Prahy</t>
  </si>
  <si>
    <t>14. 10. 2016</t>
  </si>
  <si>
    <t>4.1 Zajistit příznivý stav předmětu ochrany národně významných chráněných území</t>
  </si>
  <si>
    <t>AOPK ČR, NP, Správa jeskyní</t>
  </si>
  <si>
    <t>orgány ochrany přírody pro chráněná území národního významu a území soustavy NATURA 2000</t>
  </si>
  <si>
    <t>31. 12. 2016</t>
  </si>
  <si>
    <t>IROP / PRV / OP R</t>
  </si>
  <si>
    <t>dle PD kromě AOPK ČR, NP, Správy jeskyní</t>
  </si>
  <si>
    <t>vlastníci a nájemci pozemků</t>
  </si>
  <si>
    <t>14. 10. 2015</t>
  </si>
  <si>
    <t xml:space="preserve">4.2 Posílit biodiverzitu </t>
  </si>
  <si>
    <t>vlastníci a nájemci pozemků, orgány státní správy a organizace podílející se na ochraně přírody a krajiny</t>
  </si>
  <si>
    <t>4.3 Posílit přirozené funkce krajiny</t>
  </si>
  <si>
    <t>Zprůchodnění migračních bariér pro vodní  živočichy a opatření k omezování úmrtnosti živočichů spojené s rozvojem technické infrastruktury - vyplývající z koncepce zprůchodnění říční sítě</t>
  </si>
  <si>
    <t>vlastníci a správci pozemků, správci povodí a správci vodních toků</t>
  </si>
  <si>
    <t>PRV / OP D / IROP</t>
  </si>
  <si>
    <t>Revitalizace a podpora samovolné renaturace vodních toků a niv, obnova ekostabilizačních funkcí vodních a na vodu vázaných ekosystémů - vyplývající z POP</t>
  </si>
  <si>
    <t>31. 12. 2017</t>
  </si>
  <si>
    <t>dle PD mimo zpracování plánů ÚSES</t>
  </si>
  <si>
    <t>vlastníci a správci pozemků, organizace podílející se na ochraně přírody a krajiny</t>
  </si>
  <si>
    <t>4.4 Zlepšit kvalitu prostředí v sídlech</t>
  </si>
  <si>
    <t>orgány veřejné správy, vlastníci a správci pozemků</t>
  </si>
  <si>
    <t>5.1 Snížit energetickou náročnost  veřejných budov a zvýšit využití obnovitelných zdrojů energie</t>
  </si>
  <si>
    <t>vlastníci veřejných budov</t>
  </si>
  <si>
    <t>29. 2. 2016</t>
  </si>
  <si>
    <t>IROP / OP PIK / OP PPR / PRV</t>
  </si>
  <si>
    <t>5.2 Dosáhnout vysokého energetického standardu nových veřejných budov</t>
  </si>
  <si>
    <t>stavebníci</t>
  </si>
  <si>
    <t xml:space="preserve">6.1  Zajistit řádné a efektivní řízení a administraci a 6.2  Zajistit informovanost, publicitu a absorpční kapacitu
</t>
  </si>
  <si>
    <t>projekty TP</t>
  </si>
  <si>
    <t>MŽP, SFŽP ČR, AOPK ČR</t>
  </si>
  <si>
    <t>subjekty implementační struktury OPŽP, potenciální žadatelé a příjemci</t>
  </si>
  <si>
    <t>1. 11. 2015</t>
  </si>
  <si>
    <t>31. 12. 2023</t>
  </si>
  <si>
    <t>Pozn.: V rámci alokací plánovaných výzev se jedná pouze o podporu poskytovanou prostřednictvím dotace</t>
  </si>
  <si>
    <t>Harmonogram výzev pro IROP na rok 2015 - aktualizace proběhla k datu 30. 6. 2015</t>
  </si>
  <si>
    <r>
      <t>Druh výzvy</t>
    </r>
    <r>
      <rPr>
        <b/>
        <vertAlign val="superscript"/>
        <sz val="10"/>
        <color theme="1"/>
        <rFont val="Arial"/>
        <family val="2"/>
        <charset val="238"/>
      </rPr>
      <t xml:space="preserve"> </t>
    </r>
  </si>
  <si>
    <t>Celková alokace (CZK)</t>
  </si>
  <si>
    <t>Z toho příspěvek Unie (CZK)</t>
  </si>
  <si>
    <t>Z toho národní spolufinancování (CZK)</t>
  </si>
  <si>
    <t>Územní plány</t>
  </si>
  <si>
    <t>IP 11</t>
  </si>
  <si>
    <t>3.3 Podpora pořizování a uplatňování dokumentů územního rozvoje</t>
  </si>
  <si>
    <t>Pořízení územních plánů a změn územních plánů</t>
  </si>
  <si>
    <t>Veřejná správa, občané, podnikatelé, subjekty ochrany přírody, obce, kraje</t>
  </si>
  <si>
    <t>Celá ČR mimo hl. m. Praha</t>
  </si>
  <si>
    <t>Obce s rozšířenou působností</t>
  </si>
  <si>
    <t>Vybrané úseky silnic II. a  III. třídy</t>
  </si>
  <si>
    <t>IP 7b</t>
  </si>
  <si>
    <t>1.1 Zvýšení regionální mobility prostřednictvím modernizace a rozvoje sítí regionální silniční infrastruktury navazující na síť TEN-T</t>
  </si>
  <si>
    <t xml:space="preserve">Rekonstrukce, modernizace a výstavba vybraných úseků silnic II. a III. tříd s napojením na TEN-T </t>
  </si>
  <si>
    <t>Obyvatelé, návštěvníci, podnikatelské subjekty</t>
  </si>
  <si>
    <t xml:space="preserve">Kraje,                                         organizace zřizované nebo zakládané kraji </t>
  </si>
  <si>
    <t>Deinstitucionalizace sociálních služeb (včetně SVL)</t>
  </si>
  <si>
    <t>IP 9a</t>
  </si>
  <si>
    <t>2.1 Zvýšení kvality a dostupnosti služeb vedoucí k sociální inkluzi</t>
  </si>
  <si>
    <t>Deinstitucionalizace sociálních služeb za účelem sociálního začleňování a zvýšení uplatnitelnosti na trhu práce</t>
  </si>
  <si>
    <t>Osoby sociálně vyloučené či ohrožené sociálním vyloučením, osoby se zdravotním postižením</t>
  </si>
  <si>
    <t xml:space="preserve">Nestátní neziskové organizace, organizační složky státu, příspěvkové organizace organizačních složek státu,    kraje, organizace zřizované nebo zakládané kraji,                    obce, organizace zřizované nebo zakládané obcemi,        dobrovolné svazky obcí, organizace zřizované nebo zakládané dobrovolnými svazky obcí,                                církve, církevní organizace
</t>
  </si>
  <si>
    <t>OP Z, OP PPR</t>
  </si>
  <si>
    <t>Sociální podnikání pro SVL</t>
  </si>
  <si>
    <t>2.2 Vznik nových a rozvoj existujících podnikatelských aktivit v oblasti sociálního podnikání</t>
  </si>
  <si>
    <t>Sociální podnikání v obcích s rozšířenou působností, na jejichž území se nachází sociálně vyloučená lokalita</t>
  </si>
  <si>
    <t>Osoby sociálně vyloučené či ohrožené sociálním vyloučením, osoby se zdravotním postižením, osoby v bytové nouzi</t>
  </si>
  <si>
    <t>Obce s rozšířenou působností, na jejichž území se nachází sociálně vyloučené lokality, mimo hl.m. Praha</t>
  </si>
  <si>
    <t>Osoby samostatně výdělečné činné,                                  malé a střední podniky,           kraje, organizace zřizované nebo zakládané kraji,                    obce, organizace zřizované nebo zakládané obcemi,        dobrovolné svazky obcí, organizace zřizované nebo zakládané dobrovolnými svazky obcí,                                  nestátní neziskové organizace, církve, církevní organizace</t>
  </si>
  <si>
    <t xml:space="preserve">Vysoce specializovaná péče v oblastech onkogynekologie a perinatologie </t>
  </si>
  <si>
    <t>2.3: Rozvoj infrastruktury pro poskytování zdravotních služeb a péče o zdraví</t>
  </si>
  <si>
    <t>Zvýšení kvality vysoce specializované péče v oblastech onkogynekologie a perinatologie</t>
  </si>
  <si>
    <t>Pacienti vysoce specializované péče</t>
  </si>
  <si>
    <t xml:space="preserve">Celá ČR </t>
  </si>
  <si>
    <t>Příspěvkové organizace zřizované ministerstvem zdravotnictví, subjekty poskytující veřejnou službu v oblasti zdravotní péče podle zákona č. 372/2011 Sb. nebo zákona č. 258/200 Sb.</t>
  </si>
  <si>
    <t>Aktivity vedoucí k úplnému elektronickému podání</t>
  </si>
  <si>
    <t>IP 2 c</t>
  </si>
  <si>
    <t>3.2 Zvyšování efektivity a transparentnosti veřejné správy prostřednictvím rozvoje využití a kvality systémů IKT</t>
  </si>
  <si>
    <t>Podpora úplného elektronického podání.</t>
  </si>
  <si>
    <t>Občané, podnikatelé, zaměstnanci ve veřejné správě</t>
  </si>
  <si>
    <t>Celá ČR včetně hl. m. Praha</t>
  </si>
  <si>
    <t>Organizační složky státu,  příspěvkové organizace organizačních složek státu,    státní organizace,                 kraje, organizace zřizované nebo zakládané kraji,                    obce, organizace zřizované nebo zakládané obcemi,                   státní podniky</t>
  </si>
  <si>
    <t>Regulační plány</t>
  </si>
  <si>
    <t>Pořízení regulačních plánů, nenahrazujících územní rozhodnutí</t>
  </si>
  <si>
    <t>5.1 Zajištění kvalitního řízení a implementace programu</t>
  </si>
  <si>
    <t xml:space="preserve">Řízení, kontrola, zabezpečení činnosti implementační struktury, publicita, vzdělávání, evaluace </t>
  </si>
  <si>
    <t>Žadatelé, příjemci, veřejnost, pracovníci implementační struktury</t>
  </si>
  <si>
    <t>ŘO IROP, CRR</t>
  </si>
  <si>
    <t>Sociální podnikání</t>
  </si>
  <si>
    <t>Obce s rozšířenou působností, na jejichž území se nenachází sociálně vyloučené lokality, mimo hl.m. Praha</t>
  </si>
  <si>
    <t>Osoby samostatně výdělečné činné,                                  malé a střední podniky,            kraje, organizace zřizované nebo zakládané kraji,                        obce, organizace zřizované nebo zakládané obcemi,                   dobrovolné svazky obcí, organizace zřizované nebo zakládané dobrovolnými svazky obcí,                                nestátní neziskové organizace, církve, církevní organizace</t>
  </si>
  <si>
    <t>Kyberbezpečnost</t>
  </si>
  <si>
    <t>Priojekty zaměřené na ochranu informačních a komunikačních technologií veřejné správy včetně její infrastruktury.</t>
  </si>
  <si>
    <t>Územní studie</t>
  </si>
  <si>
    <t>Pořízení územních studií</t>
  </si>
  <si>
    <t>Infrastruktura pro předškolní vzdělávání</t>
  </si>
  <si>
    <t>IP 10</t>
  </si>
  <si>
    <t>2.4 Zvýšení kvality a dostupnosti infrastruktury pro vzdělávání a celoživotní učení</t>
  </si>
  <si>
    <t>Infrastruktura pro předškolní vzdělávání - podpora zařízení péče o děti do 3 let, dětských skupin a mateřských škol</t>
  </si>
  <si>
    <t>Děti do 3 let, děti v předškolním vzdělávání, osoby sociálně vyloučené či ohrožené sociálním vyloučením osoby se speciálními vzdělávacími potřebami, pedagogičtí pracovníci, pracovníci a dobrovolní pracovníci organizací působících v oblasti vzdělávání nebo asistenčních služeb a v oblasti neformálního a zájmového vzdělávání dětí a mládeže</t>
  </si>
  <si>
    <t>Zařízení péče o děti do 3 let, školy a školská zařízení v oblasti předškolního vzdělávání,         kraje, organizace zřizované nebo zakládané kraji,                            obce,                                           organizace zřizované nebo zakládané obcemi,                  nestátní neziskové organizace</t>
  </si>
  <si>
    <t>OP VVV, OP PPR, OP Z</t>
  </si>
  <si>
    <t>Infrastruktura pro předškolní vzdělávání pro SVL</t>
  </si>
  <si>
    <t>Infrastruktury pro předškolní vzdělávání - podpora zařízení péče o děti do 3 let, dětských skupin a mateřských škol</t>
  </si>
  <si>
    <t>Zařízení péče o děti do 3 let, školy a školská zařízení v oblasti předškolního vzdělávání, další subjekty podílející se na realizaci vzdělávacích aktivit, kraje, organizace zřizované nebo zakládané kraji, obce,                                           organizace zřizované nebo zakládané obcemi, nestátní neziskové organizace</t>
  </si>
  <si>
    <t>Revitalizace souboru vybraných památek</t>
  </si>
  <si>
    <t>IP 6c</t>
  </si>
  <si>
    <t>3.1: Zefektivnění prezentace, posílení ochrany a rozvoje kulturního a přírodního dědictví</t>
  </si>
  <si>
    <t xml:space="preserve">Revitalizace a zatraktivnění 
- památek zapsaných na Seznam světového dědictví UNESCO, 
- památek zařazených na Indikativní seznam světového dědictví UNESCO, 
- národních kulturních památek k 1.1.2014,
- památek evidovaných v Indikativním seznamu národních kulturních památek k 1.1.2014
</t>
  </si>
  <si>
    <t>Návštěvníci a vlastníci kulturního dědictví nebo subjekty s právem hospodaření,
místní obyvatelé a podnikatelé</t>
  </si>
  <si>
    <t>Vlastníci nebo subjekty s právem hospodaření kromě fyzických osob nepodnikajících</t>
  </si>
  <si>
    <t>OP ŽP, PRV, OP R</t>
  </si>
  <si>
    <t>Podpora veřejné dopravy</t>
  </si>
  <si>
    <t>IP 7c</t>
  </si>
  <si>
    <r>
      <t>1.2: Zvýšení podílu udržitelných forem dopravy</t>
    </r>
    <r>
      <rPr>
        <sz val="10"/>
        <color rgb="FFFF0000"/>
        <rFont val="Times New Roman"/>
        <family val="1"/>
        <charset val="238"/>
      </rPr>
      <t> </t>
    </r>
  </si>
  <si>
    <t>NR</t>
  </si>
  <si>
    <t>Zvýšení bezpečnosti železniční, silniční, cyklistické a pěší dopravy.                                         Telematika.                                    Výstavba cyklostezek, cyklotras a doprovodné infrastruktury</t>
  </si>
  <si>
    <t>Obyvatelé, návštěvníci, dojíždějící za prací a službami, uživatelé veřejné dopravy</t>
  </si>
  <si>
    <t>Kraje, obce,                dobrovolné svazky obcí, organizace zřizované nebo zakládané kraji,                    organizace zřizované nebo zakládané obcemi,                  organizace zřizované nebo zakládané dobrovolnými svazky obcí,                           provozovatelé dráhy nebo drážní dopravy podle zákona č. 266/1994 Sb., o drahách, Ministerstvo dopravy ČR</t>
  </si>
  <si>
    <t>OP D, OP PPR</t>
  </si>
  <si>
    <t>Technika pro IZS</t>
  </si>
  <si>
    <t>IP 5b</t>
  </si>
  <si>
    <t>1.3 Zvýšení připravenosti k řešení a řízení rizik a katastrof</t>
  </si>
  <si>
    <t>Obyvatelé ČR, orgány krizového řízení obcí a krajů a organizačních složek státu, složky IZS</t>
  </si>
  <si>
    <t>Exponovaná území, viz příloha č. 6 PD IROP</t>
  </si>
  <si>
    <t>MV - Generální ředitelství HZS ČR 
HZS krajů 
Záchranný útvar HZS ČR 
obce, které zřizují jednotky požární ochrany (§ 29 zákona č. 133/1985 Sb., o požární ochraně)  jednotky sboru dobrovolných hasičů kategorie II a III (podle přílohy zákona o požární ochraně)
Policejní prezidium ČR
krajská ředitelství Policie ČR
kraje (kromě hl. m. Prahy) jako zřizovatelé zdravotnické záchranné služby krajů
státní organizace, která zřizuje jednotku HZS podniku s územní působností</t>
  </si>
  <si>
    <t>Energetické úspory v bytových domech</t>
  </si>
  <si>
    <t>IP 4c</t>
  </si>
  <si>
    <t>2.5 Snížení energetické náročnosti v sektoru bydlení</t>
  </si>
  <si>
    <t xml:space="preserve">Snižování spotřeby energie zlepšením tepelných vlastností budov, podpora zařízení pro vytápění nebo přípravu teplé vody a podpora šetrných, ekologických zdrojů </t>
  </si>
  <si>
    <t>Obyvatelé bytových domů, majitelé bytových domů, obyvatelé obcí a měst</t>
  </si>
  <si>
    <t xml:space="preserve">Vlastníci bytových domů a společenství vlastníků bytových jednotek - budovy se čtyřmi a více byty, kromě fyzických osob nepodnikajících </t>
  </si>
  <si>
    <t>OP ŽP, OP PIK, OP PPR, PRV</t>
  </si>
  <si>
    <t>Elektronizace odvětví - eLegislativa, eSbírka, archivace</t>
  </si>
  <si>
    <t>Elektronická legislativa, elektronická sbírka zákonů,                národní digitální archiv</t>
  </si>
  <si>
    <t>Organizační složky státu, příspěvkové organizace organizačních složek státu</t>
  </si>
  <si>
    <t>Provozní a animační výdaje</t>
  </si>
  <si>
    <t>IP 9d</t>
  </si>
  <si>
    <t>4.2 Posílení kapacit komunitně vedeného místního rozvoje za účelem zlepšení řídících a administrativních schopností MAS</t>
  </si>
  <si>
    <t>Osoby podílející se na plnění strategie komunitně vedeného místního rozvoje</t>
  </si>
  <si>
    <t>Místní akční skupiny</t>
  </si>
  <si>
    <t>Jedná se o výzvy na individuální projekty. Výzvy na ostatní specifické cíle a integrované nástroje předpokládáme až v roce 2016.</t>
  </si>
  <si>
    <t>Do SVL jde 60 % z alokací prioritní osy 2</t>
  </si>
  <si>
    <t>Při přepočtu byl použit kurz 27,5  Kč za  1 EUR</t>
  </si>
  <si>
    <t>U výzev IP4c je otázkou, jestli bude dořešená veřejná podpora. Alokace bude modifikována dle výsledku ex-ante analýzy finančního nástroje.</t>
  </si>
  <si>
    <t>Poznámky k vyplnění jednotlivých polí:</t>
  </si>
  <si>
    <t>Datovým zdrojem pro definování datových položek Harmonogramu výzev na rok 2015 je MP monitorování a MP MS2014+.</t>
  </si>
  <si>
    <t>a - h</t>
  </si>
  <si>
    <t>Řídící orgán vyplňuje podle relevantnosti jednotlivých úrovní pro jednotlivé programy spolufinancované z ESI fondů. U nerelevantních polí uvede N/R.</t>
  </si>
  <si>
    <t>Řídící orgán vyplní druh výzvy: kolová nebo průběžná.</t>
  </si>
  <si>
    <t>j - l</t>
  </si>
  <si>
    <t>Řídící orgán doplní alokaci (podporu) v CZK se zaokrouhlením na celá čísla.</t>
  </si>
  <si>
    <t xml:space="preserve">Řídící orgán doplní model hodnocení: jednokolový nebo dvoukolový. </t>
  </si>
  <si>
    <t>n-q</t>
  </si>
  <si>
    <t>Řídící orgán doplní minimálně měsíc a rok k jednotlivým datovým položkám. Na zvážení řídícího orgánu je možné doplnit konkrétní den.</t>
  </si>
  <si>
    <t>Řídící orgán vyplňuje pouze u relevantních výzev, tj. pouze výzev s dvoukolovým hodnocením. U nerelevantních polí uvede N/R.</t>
  </si>
  <si>
    <t>Řídící orgán popíše zacílení výzvy - textové pole. U nerelevantních polí uvede N/R - to znamená, že výzva nebude zacílena a bude podporováno vše, co je uvedeno v programovém dokumentu.</t>
  </si>
  <si>
    <t>s - t</t>
  </si>
  <si>
    <t>Řídící orgán doplní: ANO nebo NE.</t>
  </si>
  <si>
    <t>Řídící orgán vyplní, zda jde o výzvu počáteční nebo navazující, v případě, že u sloupce "t" doplnil ANO. Pokud doplnil NE, uvede N/R.</t>
  </si>
  <si>
    <t>Řídící orgán popíše synergii v případě, že u sloupce "t" doplnil ANO. Pokud doplnil NE, uvede N/R.</t>
  </si>
  <si>
    <t>w - z</t>
  </si>
  <si>
    <t>Řídící orgán vyplní v případě, že u sloupce "t" doplnil ANO. Pokud doplnil NE, uvede N/R.</t>
  </si>
  <si>
    <t>Harmonogram výzev pro OP Technická pomoc na rok 2015 - aktualizace proběhla k datu 1.6.2015</t>
  </si>
  <si>
    <r>
      <t>Druh výzvy</t>
    </r>
    <r>
      <rPr>
        <b/>
        <vertAlign val="superscript"/>
        <sz val="9"/>
        <rFont val="Arial"/>
        <family val="2"/>
        <charset val="238"/>
      </rPr>
      <t xml:space="preserve"> </t>
    </r>
  </si>
  <si>
    <t>První výzva</t>
  </si>
  <si>
    <t>1-Vytvoření podmínek pro naplnění cílů DoP a koordinace řízení</t>
  </si>
  <si>
    <t xml:space="preserve"> 2 234 553 242,76 CZK</t>
  </si>
  <si>
    <t>1 899 370 245,34 CZK</t>
  </si>
  <si>
    <t xml:space="preserve">335 182 997,42 CZK     </t>
  </si>
  <si>
    <t>jednokolové</t>
  </si>
  <si>
    <t>srpen 2015</t>
  </si>
  <si>
    <t xml:space="preserve">• zajištění administrativní kapacity pro horizontální instituce (zejména MMR a MF-PCO) a ŘO OPTP z hlediska mezd a nezbytného materiálu, vybavení a administrativní a technické podpory jejich činností; 
• systém vzdělávání pro zaměstnance subjektů zapojených do implementace ESIF a pro zaměstnance subjektů ukončujících programové období 2007-2013, horizontálních subjektů a Partnerů DoP (členové platforem a monitorovacích výborů);
• zajištění principu partnerství na národní a evropské úrovni a přenos zkušeností a sdílení informací s EK a ostatními členskými státy; 
• zajištění podpory naplnění předběžných podmínek a koordinace realizace finančních nástrojů; 
• podpora plnění Doporučení Rady;
• aktivity na snižování administrativní zátěže;
• zajištění evaluační činnosti a zvyšování její kvality;
• zajištění včasné přípravy nového programovacího období.
</t>
  </si>
  <si>
    <t xml:space="preserve">Implementační struktura ESIF, partneři zapojení do pracovních skupin; další orgány určené pro řízení DoP; subjekty ukončující programové období 2007-2013, partneři zapojení do přípravy období 2021+ (např. sociální partneři, organizace sdružující samosprávy s celostátní působností, regionální stálé konference aj.). </t>
  </si>
  <si>
    <t>Celá ČR vč. hl. m. Praha</t>
  </si>
  <si>
    <t>Ústřední orgány zajišťující institucionální koordinaci a řízení DoP  a implementační protikorupční strategie v rámci ESIF v ČR; Centrum pro regionální rozvoj České republiky; Úřad vlády ČR; Gestoři obecných předběžných podmínek; Gestoři koordinace a monitorování finančních nástrojů.</t>
  </si>
  <si>
    <t>2- Zajištění informovanosti o ESIF u cílových skupin</t>
  </si>
  <si>
    <t>314 991 664,97 CZK</t>
  </si>
  <si>
    <t>267 742 906,97 CZK</t>
  </si>
  <si>
    <t xml:space="preserve">47 248 758,00 CZK     </t>
  </si>
  <si>
    <t xml:space="preserve">• Příprava a provádění Společné komunikační strategie;
• vyhodnocování plnění komunikační strategie z centrální úrovně;
• zajištění průřezových komunikačních aktivit programů v souladu s komunikační strategií DoP;
• zajištění, provoz a rozvoj jednotné informační sítě o ESIF (Eurocentra, Eurofon); 
• zajištění, provoz a rozvoj zastřešujícího webového portálu;
• odborné informování novinářů a zástupců médií o oblasti ESIF;
• pravidelná komunikace příkladů dobré praxe;
• informační podpora potencionálním žadatelům;
• zajištění včasné přípravy nového programového období 2021+.
</t>
  </si>
  <si>
    <t xml:space="preserve">Implementační struktura ESIF, potencionální žadatelé o podporu z ESIF, veřejnost; partneři zapojení do přípravy období 2021+ (např. sociální partneři, organizace sdružující samosprávy s celostátní působností, regionální stálé konference aj.). </t>
  </si>
  <si>
    <t>Ústřední orgány zajišťující institucionální koordinaci a řízení DoP v ČR.</t>
  </si>
  <si>
    <t xml:space="preserve">4- Vytvořit podmínky pro účinnou kontrolu a audit ESIF </t>
  </si>
  <si>
    <t>1 550 728 093,07 CZK</t>
  </si>
  <si>
    <t>1 318 118 896,99 CZK</t>
  </si>
  <si>
    <t xml:space="preserve">232 609 196,08 CZK     </t>
  </si>
  <si>
    <t xml:space="preserve">• zajištění administrativní kapacity pro AO z hlediska mezd a nezbytného materiálu, vybavení a administrativní a technické podpory činnosti; 
• specifický systém vzdělávání pro zaměstnance AO;
• zvýšení kvality řízení implementace ESIF prostřednictvím expertní podpory.
</t>
  </si>
  <si>
    <t xml:space="preserve">Implementační struktura ESIF </t>
  </si>
  <si>
    <t>MF-AO</t>
  </si>
  <si>
    <t>Druhá výzva</t>
  </si>
  <si>
    <t>1 - Zabezpečení jednotného mon. systému na základě vysoké úrovně elektronizace dat</t>
  </si>
  <si>
    <t>1 942 235 313,54 CZK</t>
  </si>
  <si>
    <t>1 650 900 000,00 CZK</t>
  </si>
  <si>
    <t>291 335 313,54 CZK</t>
  </si>
  <si>
    <t xml:space="preserve">srpen 2015 </t>
  </si>
  <si>
    <t xml:space="preserve">• zajištění provozu, správy a potřebného rozvoje všech částí MS pro programové období 2007–2013 z pohledu udržitelnosti a přístupnosti implementační struktury pro účely kontrol, auditů a vyhodnocování intervencí;
• pořizování HW a SW komponent (SSW licence) a souvisejících služeb a podpor pro provoz monitorovacího systému pro období 2014-2020 jako celku;
• provoz, správa a rozvoj aplikace monitorovacího systému pro období 2014-2020 jako celku včetně úprav dle požadavků jednotlivých ŘO OP, MMR-NOK a EK;
• provoz, správa, rozvoj a obnova HW a SSW prostředí všech lokalit záložního pracoviště;
• zajištění ostatních IT služeb v souvislosti s provozem a rozvojem monitorovacího systému  pro období 2014–2020 (např. systémové integrace, národního datového centra, bezpečnostního dohledu, konektivity, certifikací apod.);
• rozvoj monitorovacího systému - vyhodnocování efektivnosti realizace pomoci - optimalizační nástroje (statistické predikce, business inteligence, datové sklady apod.);
• rozvoj, provoz a správa DWH a manažerského informačního systému;
• pořizování moderního technického a aplikačního vybavení pro účely efektivní implementace;
• nastavení, provoz a rozvoj technického rozhraní s databází EK - SFC2014+ a se všemi externími systémy, které budou využívány pro implementaci;
• rozvoj, provoz a správa podpůrných IS užívaných v prostředí implementační struktury jako nástroje implementace (VIOLA, ISAO);
• provoz a správa IS ESF vč. vývoje specifik;
• zajištění systémů monitorování VZ spolufinancovaných z ESIF;
• odborné poradenství (technické, právní, metodické, znalecké posudky, certifikace apod.) v souvislosti s provozem a rozvojem monitorovacího systému pro období 2014–2020; Základní a průběžná školení k monitorovacímu systému pro celou implementační strukturu;
• odborné vzdělávání pracovníků příjemce související s budováním, provozem a rozvojem monitorovacího systému pro období 2014–2020, dalších informačních systémů zajišťujících potřeby programového období 2014–2020 včetně navazujících certifikačních zkoušek;
• zajištění odborných seminářů a konzultací v souvislosti s provozem a rozvojem monitorovacího systému pro období 2014–2020;
• příprava a zabezpečení MS pro programové období 2021+ a případné úpravy a změny funkcionalit monitorovacího systému pro období 2014–2020 podle požadavků EK na procesní změny pro programové období 2021+;
• příprava a zabezpečení ostatních IS pro programové období 2021+ a případné úpravy a změny funkcionalit těchto systémů pro programové období 2021+ včetně ekonomické efektivnosti ostatních IS pro programové období 2021+.
</t>
  </si>
  <si>
    <t>Ústřední orgány zajišťující institucionální zajištění koordinace a řízení Dohody o partnerství v ČR; CRR ČR (pro aktivitu č. 1 - období 2007 - 2013), Ministerstvo práce a sociálních věcí</t>
  </si>
  <si>
    <t>Třetí výzva</t>
  </si>
  <si>
    <t>3 - Podpoření kapacity pro implementaci ESIF na nižší než národní úrovni</t>
  </si>
  <si>
    <t>1 198 940 618,60 CZK</t>
  </si>
  <si>
    <t>1 019 099 524,43 CZK</t>
  </si>
  <si>
    <t>179 841 094,17 CZK</t>
  </si>
  <si>
    <t>říjen 2015</t>
  </si>
  <si>
    <t xml:space="preserve">• podpora nositelů integrovaných nástrojů (ITI); 
   - Provozní náklady související s řízením, prováděním a aktualizováním integrované strategie (ITI). Jedná se např. o   provozní náklady, personální náklady z hlediska mezd a s nimi souvisejících zákonných odvodů, odborné vzdělávání a proškolení administrativních kapacit, včetně výměny zkušeností a dobré praxe, náklady na styk s veřejností, finanční náklady, náklady související s monitorováním a hodnocením strategie a náklady na vytvoření kvalitních pracovních podmínek a zajištění odpovídajícího technického a materiálního vybavení (IT vybavení, pomůcky atp.).
   - Podpora dílčích strategických dokumentů a analýzy pro ITI.
   - Metodická podpora a sdílení příkladů dobré praxe mezi jednotlivými nositeli integrovaných nástrojů (sdílená webová platforma, pracovní skupiny, semináře).
• podpora činnosti regionálních stálých konferencí; 
   - Zajištění chodu regionální stálé konference (zejm. činnost sekretariátu včetně personálního zajištění, zajištění zasedání regionálních stálých konferencí, příprava odborných podkladů pro zasedání).
• zajištění kapacit pro ukončování činnosti regionálních operačních programů období 2007-2013.
   - Zajištění činnosti na ukončování ROP od 1. 1. 2016 (zejména personální zajištění, provozní náklady, atd.).  </t>
  </si>
  <si>
    <t>ITI a jejich partneři; členové regionální stálé konference; pracovní skupiny regionální stálé konference;  pracovníci sekretariátu regionální stálé konference; zaměstnanci ŘO ROP 2007-2013 zajišťující uzavírání těchto programů po roce 2015.</t>
  </si>
  <si>
    <t>ITI, organizace zajišťující činnosti sekretariátu Regionální stále konference, ŘO ROP 2007-2013</t>
  </si>
  <si>
    <t>Pozn. Pro přepočet částek z EUR na CZK byl použit kurz z března 2015, 1 EUR=27,515 CZK</t>
  </si>
  <si>
    <t>Harmonogram výzev pro OP Rybářství 2014-2020 na rok 2015 - aktualizace proběhla k datu 22. 6. 2015</t>
  </si>
  <si>
    <t>červenec</t>
  </si>
  <si>
    <t>1. výzva příjmů žádostí o podporu z OP Rybářství 2014 - 2020</t>
  </si>
  <si>
    <t>priorita unie 2 a 5</t>
  </si>
  <si>
    <t>2.A; 2.B; 2.C;  5.B</t>
  </si>
  <si>
    <t>2.1; 2.2; 2.4; 5.3</t>
  </si>
  <si>
    <t>2.2. záměr a)</t>
  </si>
  <si>
    <t>září</t>
  </si>
  <si>
    <t>říjen</t>
  </si>
  <si>
    <t>říjen/listopad</t>
  </si>
  <si>
    <t>2.1.  - Inovace
2.2. záměr a) - Investice do akvakultury.
2.4. - Recirkulační zařízení a průtočné systémy s dočišťováním.
5.3. - Investice do zpracování produktů.</t>
  </si>
  <si>
    <t>2. výzva příjmů žádostí o podporu z OP Rybářství 2014 - 2020</t>
  </si>
  <si>
    <t>priorita unie 2</t>
  </si>
  <si>
    <t>2D</t>
  </si>
  <si>
    <t xml:space="preserve"> 2.5 </t>
  </si>
  <si>
    <t xml:space="preserve">                                                                                                                                                                                                                                                                                                                                2.5. - Akvakultura poskytující enviromentální služby    
                                                                                                                                                                                                                                                                                                                                                                                                        </t>
  </si>
  <si>
    <t>3. výzva žádostí o podporu z OP Rybářství 2014 - 2020</t>
  </si>
  <si>
    <t>priorita unie  5</t>
  </si>
  <si>
    <t>5.A</t>
  </si>
  <si>
    <t xml:space="preserve">5.2. </t>
  </si>
  <si>
    <t xml:space="preserve"> 5.2. záměr b)</t>
  </si>
  <si>
    <t>listopad</t>
  </si>
  <si>
    <t>listopad/ prosinec</t>
  </si>
  <si>
    <t xml:space="preserve">
5.2. záměr b) - Propagační kampaně
</t>
  </si>
  <si>
    <t>Harmonogram výzev pro Program rozvoje venkova na rok 2015 - aktualizováno k datu 30. 6. 2015</t>
  </si>
  <si>
    <t>09_15_001</t>
  </si>
  <si>
    <t>2A</t>
  </si>
  <si>
    <t>Zlepšení hospodářské výkonnosti všech zemědělských podniků a usnadnění jejich restrukturalizace a modernizace, zejména za účelem zvýšení míry účasti na trhu a orientace na trh, jakož i diverzifikace zemědělských činností.</t>
  </si>
  <si>
    <t>4 Investice do hmotného majetku</t>
  </si>
  <si>
    <t>4.1 Podpora na investice do zemědělských podniků</t>
  </si>
  <si>
    <t>4.1.1 Investice do zemědělských podniků</t>
  </si>
  <si>
    <t>Investice v živočišné a rostlinné výrobě vedoucí ke snížení výrobních nákladů, modernizaci nebo zlepšení jakosti vyráběných produktů, zvýšení účinnosti využívání výrobních faktorů a snadnějšímu přístupu k novým technologiím s výrazným inovačním potenciálem tam, kde je obnova zásadní pro další činnost. Podporována budou například ustájovací a chovatelská zařízení, skladovací kapacity na produkty rostlinné výroby, krmiva, steliva či druhotné produkty živočišné výroby, investice do nosných konstrukcí trvalých kultur, investice do staveb pro zahradnictví, pořízení speciálních mobilních strojů, či budování peletáren, jejichž produkce bude spotřebována přímo v zemědělském podniku. Na základě SWOT analýzy nebudou podporovány stavební náklady na skladování obilovin a olejnin. Na základě Strategie pak nebudou podporovány jiné než speciální zemědělské stroje. Podpora je určena všem velikostním kategoriím podniků vzhledem k tomu, že ze SWOT analýzy vyplývá, že z důvodu duální struktury zemědělství v České republice je pro zvýšení konkurenceschopnosti zemědělského sektoru nezbytná podpora celému spektru podniků, a to i v oblasti restrukturalizace. Konkrétní cílení operace je uvedeno v kapitole 8.2.3.3.1.11.</t>
  </si>
  <si>
    <t>zemědělský podnikatel</t>
  </si>
  <si>
    <t>celá ČR s výjimkou hl. města Prahy</t>
  </si>
  <si>
    <t>Zemědělský podnikatel, včetně školních statků a státních podniků, pokud splňují definici zemědělského podnikatele. Skupina zemědělců, tj. podnikatelský subjekt, který je z převážné většiny vlastněn zemědělskými prvovýrobci a předmětem jeho činnosti je poskytovat práce, výkony nebo služby, které souvisejí výhradně se zemědělskou výrobou a při kterých se využijí prostředky nebo zařízení sloužící zemědělské výrobě. Příjemcem nemůže být organizace producentů uznaná podle článku 152, sdružení organizací producentů uznané podle čl. 156 nebo mezioborová organizace uznaná podle článku 157 nařízení Evropského parlamentu a Rady (EU) č. 1308/2013 ze dne 17. prosince 2013, kterým se stanoví společná organizace trhů se zemědělskými produkty a ruší nařízení Rady (EHS) č. 922/72, (EHS) č. 234/79, (ES) č. 1037/2001 a (ES) č. 1234/2007.</t>
  </si>
  <si>
    <t>Opatření je komplementární s podporami OP PIK v PO2: Rozvoj podnikání a konkurenceschopnosti malých a středních firem, případně s podporami OP Rybářství.</t>
  </si>
  <si>
    <t>3A</t>
  </si>
  <si>
    <r>
      <t xml:space="preserve">Zlepšení konkurenceschopnosti prvovýrobců jejich lepším začleněním do zemědělsko-potravinářského řetězce prostřednictvím programů jakosti, přidáváním hodnoty </t>
    </r>
    <r>
      <rPr>
        <sz val="9"/>
        <color theme="1"/>
        <rFont val="Arial"/>
        <family val="2"/>
        <charset val="238"/>
      </rPr>
      <t>zemědělských produktů, a podporou místních trhů a krátkých dodavatelských řetězců, seskupení a organizací producentů a mezioborových organizací</t>
    </r>
  </si>
  <si>
    <t xml:space="preserve">4.2 Podpora na investice do zpracování / uvádění na trh a/nebo vývoje zemědělských produktů </t>
  </si>
  <si>
    <t>4.2.1 Zpracování a uvádění na trh zemědělských produktů</t>
  </si>
  <si>
    <t>Operace je zaměřena na zvýšení efektivity výroby a celkové konkurenceschopnosti malých a středních podniků v oblasti zpracování zemědělských produktů. Podpora investic do zařízení, která souvisejí se zpracováním zemědělských produktů a uvedením výrobků na trh, umožní zemědělským podnikatelům, výrobcům potravin a krmiv využití moderních technologií. V neposlední řadě operace přispěje k rozvoji místních trhů a zkrácení dodavatelských řetězců. Konkrétně budou podporovány např. investice do zařízení pro výrobu potravin a krmiv, pro finální úpravu, balení a značení produktů, do skladování i investice související s uváděním produktů na trh, a to včetně výstavby a rekonstrukcí budov.</t>
  </si>
  <si>
    <t>zemědělský podnikatel, zpracovatelský podnik</t>
  </si>
  <si>
    <t xml:space="preserve">Zemědělský podnikatel, výrobce potravin, nebo výrobce krmiv, který splňuje definici mikro, malého, nebo středního podniku.
Příjemcem nemůže být organizace producentů uznaná podle článku 152, sdružení organizací producentů uznané podle čl. 156 nebo mezioborová organizace uznaná podle článku 157 nařízení Evropského parlamentu a Rady (EU) č. 1308/2013 ze dne 17. prosince 2013, kterým se stanoví společná organizace trhů se zemědělskými produkty a ruší nařízení Rady (EHS) č. 922/72, (EHS) č. 234/79, (ES) č. 1037/2001 a (ES) č. 1234/2007.
</t>
  </si>
  <si>
    <t>2C</t>
  </si>
  <si>
    <t>Zlepšení ekonomické výkonnosti lesního hospodářství</t>
  </si>
  <si>
    <t>4.3 Podpora na investice do infrastruktury související s rozvojem, modernizací nebo přizpůsobením se zemědělství a lesnictví</t>
  </si>
  <si>
    <t>4.3.2 Lesnická infrastruktura</t>
  </si>
  <si>
    <t>Podpora rekonstrukcí a budování lesnické infrastruktury vedoucí ke zlepšení kvality či zvýšení hustoty lesních cest. Ke zvýšení hustoty dojde realizací výstavby nové cesty či zvýšením kategorie stávající cesty její rekonstrukcí. Zohledněn bude rovněž vliv cestní sítě na odtokové poměry či vybavenost cest pro účely ochrany lesa.</t>
  </si>
  <si>
    <t>subjekty hospodařící vlesích</t>
  </si>
  <si>
    <t>Fyzické nebo právnické osoby, sdružení a spolky s právní subjektivitou, obce nebo jejich svazky,  hospodařící v lesích, které jsou ve vlastnictví soukromých osob nebo jejich sdružení nebo spolků s právní subjektivitou, krajů, obcí nebo jejich svazků.</t>
  </si>
  <si>
    <t xml:space="preserve">8 - Investice do rozvoje lesních oblastí a zlepšování životaschopnosti lesů </t>
  </si>
  <si>
    <t>8.6 Podpora investic do lesnických technologií a zpracování lesnických produktů, jejich mobilizace a uvádění na trh</t>
  </si>
  <si>
    <t>8.6.1 Technika a technologie pro lesní hospodářství</t>
  </si>
  <si>
    <t>Podpora je zaměřena na investice do lesní techniky a postupů práce, které zvyšují hospodářskou hodnotu lesů prostřednictvím využití šetrnějších technologií a strojů při hospodaření v lesích, omezujících poškození lesní půdy a porostů, techniky a technologií určených pro výchovu lesních porostů či investic do produkce kvalitního reprodukčního materiálu lesních dřevin. Investice jsou směřovány do techniky a technologií s cílem racionalizace obhospodařování lesů, které dále posílí hospodářské využití lesů. Podpora je podmíněna hospodařením v lesích podle lesních hospodářských plánů nebo lesních hospodářských osnov, což zajišťuje udržitelné obhospodařování lesů v České republice.</t>
  </si>
  <si>
    <t xml:space="preserve">Fyzické nebo právnické osoby, sdružení s právní subjektivitou, obce nebo jejich svazky, hospodařící v lesích, které jsou ve vlastnictví: soukromých osob nebo jejich sdružení nebo spolků s právní subjektivitou, krajů, obcí nebo jejich svazků.
V případě způsobilého výdaje kůň a vyvážecí vlek za koně může být příjemcem rovněž fyzická nebo právnická osoba poskytující služby v lesnictví.
</t>
  </si>
  <si>
    <t>16 - Spolupráce</t>
  </si>
  <si>
    <t>16.2 Podpora na pilotní projekty a podpora na vývoj nových produktů, postupů, procesů a technologií</t>
  </si>
  <si>
    <t xml:space="preserve">16.2.2 Podpora vývoje nových produktů, postupů a technologií  - v rámci zpracování a uvádění na trh </t>
  </si>
  <si>
    <t>Operace je zaměřena na rozvoj inovací, tzn. na zavedení nového výrobního postupu, zařízení či výrobku nebo také významné vylepšení stávající technologie výroby nebo produktu. Podpora bude poskytována na spolupráci zemědělských podnikatelů, výrobců potravin a krmiv se subjekty podílejícími se na výzkumu a vývoji v zemědělsko-potravinářském odvětví, případně na výdaje spojené s vývojem a zavedením inovací v rámci podniku, který má pro vývoj dostatečné zdroje v podobě kvalifikovaného personálu a výrobních zařízení. Podpora na projekty s vysokou mírou inovativnosti, kterou posoudí odborná komise, může být poskytnuta na provozní výdaje spolupráce i na přímé investiční výdaje související se zavedením inovace v podniku žadatele. Z důvodu zamezení dvojího financování z různých zdrojů veřejných prostředků je podpora omezena pouze na některé komodity a produkty zemědělsko-potravinářské výroby.</t>
  </si>
  <si>
    <t>zpracovatelský podnik</t>
  </si>
  <si>
    <t>Uskupení minimálně dvou subjektů, kdy minimálně jeden subjekt musí prokázat podnikatelskou činnost v odvětví potravinářství nebo výroby krmiv a minimálně jeden subjekt musí být výzkumnou institucí. Uskupení žádá o podporu prostřednictvím potravinářského podnikatele nebo výrobce krmiv. Jednotlivý výrobce potravin nebo výrobce krmiv, který má k vývoji nového produktu, postupu nebo technologie vlastní kvalifikovaný personál a výrobní prostředky.                    Příjemcem nemůže být organizace producentů uznaná podle článku 152, sdružení organizací producentů uznané podle čl. 156 nebo mezioborová organizace uznaná podle článku 157 nařízení Evropského parlamentu a Rady (EU) č. 1308/2013 ze dne 17. prosince 2013, kterým se stanoví společná organizace trhů se zemědělskými produkty a zrušují nařízení Rady (EHS) č. 922/72, (EHS) č. 234/79, (ES) č. 1037/2001 a (ES) č. 1234/2007.</t>
  </si>
  <si>
    <t>Opatření je komplementární s podporami OP PIK v PO 1: Rozvoj výzkumu a vývoje pro inovace, OP VVV PO 1: Posilování kapacit pro kvalitní výzkum, OP PPR v PO 1 Posílení výzkumu, technologického rozvoje a inovací, případně s podporami OP Rybářství v PU2: Podpora akvakultury, včetně souvisejícího zpracování, založená na inovacích, konkurenceschopnosti a znalostech.</t>
  </si>
  <si>
    <t>09_15_000</t>
  </si>
  <si>
    <t>5E</t>
  </si>
  <si>
    <t>Podpora ukládání a pohlcování uhlíku v zemědělství a lesnictví</t>
  </si>
  <si>
    <t>8 Investice do rozvoje lesních oblastí a zlepšování životaschopnosti lesů</t>
  </si>
  <si>
    <t>8.1 Podpora na zalesňování / zakládání lesů – náklady na založení a údržba</t>
  </si>
  <si>
    <t>8.1.1 Zalesňování a zakládání lesů</t>
  </si>
  <si>
    <t xml:space="preserve">Operace se zaměřuje na zalesnění zemědělské půdy včetně poskytnutí péče o založený porost a náhrady za ukončení zemědělské činnosti. Podpora je zacílena na vymezenou zemědělskou půdu v LPIS, která je definována jako vhodná k zalesnění (ha) a způsobilá pro přímou platbu, resp. SAPS.
Založení porostu lze realizovat na vymezené zemědělské půdě vhodné pro zalesnění, dle BPEJ a na základě typologie zalesňovaných půd v souladu s národní legislativou. Typologie je stanovována na základě trvalých ekologických podmínek, tzn., hodnocení trvalých znaků prostředí (světlo, teplo, vodní režim a půdní chemismus) a také rekonstrukce přirozeného složení rostlinného společenstva a je nezbytná při zalesňování nelesní půdy pro stanovení vhodné druhové skladby nového lesního porostu. Tato vymezená vrstva byla konzultována také s Ministerstvem životního prostředí. Zalesnění bude provedeno podle projektu zalesnění stanovištně vhodnými druhy dřevin.
Projekt zalesnění je podmíněn schválením odborného lesního hospodáře a příslušného orgánu ochrany přírody. Tento projekt obsahuje výčet stanovených druhů dřevin a jejich počtů s ohledem na stanoviště výsadby, stanovený počet melioračních a zpevňujících dřevin, metody výsadby a ochrany porostu. K projektu se v rámci schvalování převodu zemědělského pozemku, který žadatel hodlá zalesnit, do pozemku určeného k plnění funkcí lesa, vyjadřují místně příslušné orgány státní správy dle národních právních předpisů, a to s ohledem na potřebu odolnosti porostu vůči změně klimatu, a k biotickým, půdním a hydrologickým podmínkám dané oblasti.
</t>
  </si>
  <si>
    <t>Soukromí a veřejní vlastníci, nájemci a pachtýři půdy a jejich sdružení a spolky.</t>
  </si>
  <si>
    <t>Soukromí a veřejní vlastníci, nájemci a pachtýři půdy a jejich sdružení a spolky. V případě státní půdy může být podpora poskytnuta pouze tehdy, hospodaří-li na ní soukromý subjekt nebo obec. Podpora na zalesnění pozemků, jejímž vlastníkem jsou veřejné orgány, kryje pouze náklady na založení lesního porostu.</t>
  </si>
  <si>
    <t>Příjem žádostí na plošná opatření</t>
  </si>
  <si>
    <t>4A, 4C</t>
  </si>
  <si>
    <t>Obnova, zachování a zvýšení biologické rozmanitosti (včetně oblastí sítě Natura 2000, v oblastech s přírodními či jinými zvláštními omezeními), zemědělství vysoké přírodní hodnoty a stavu evropské krajiny; Předcházení erozi půdy a lepší hospodaření s půdou</t>
  </si>
  <si>
    <t>10 - Agroenvironmentálně-klimatické opatření</t>
  </si>
  <si>
    <t xml:space="preserve">10.1.1 Integrovaná produkce ovoce
10.1.2 Integrovaná produkce révy vinné
10.1.3 Integrovaná produkce zeleniny
10.1.4 Ošetřování travních porostů
10.1.5 Zatravňování orné půdy
10.1.6 Biopásy
10.1.7 Ochrana čejky chocholaté
Podpora se v rámci celého opatření poskytuje jako účelová platba poskytovaná na hektar oprávněné plochy evidované v LPIS.
Za způsobilý výdaj může být považováno dobrovolné provádění závazku jdoucího nad baseline.
Závazky jsou realizovány jako víceleté.
Způsobilé výdaje jsou stanoveny na základě dodatečných nákladů a ušlých příjmů vznikajících v důsledku přijatých závazků. Podmínky jsou stanoveny nařízením vlády k provádění tohoto opatření.
</t>
  </si>
  <si>
    <t>Příjemcem podpory jsou uživatelé půdy evidované v LPIS, kteří se dobrovolně zaváží k provádění podmínek v rámci závazku.</t>
  </si>
  <si>
    <t xml:space="preserve">Opatření je komplementární s podporami OPŽP v PO4: Ochrana a péče o přírodu a krajinu. Doplňkově bude zajišťována péče o cenné biotopy. </t>
  </si>
  <si>
    <t>4A, 4B, 4C</t>
  </si>
  <si>
    <t>Obnova, zachování a zvýšení biologické rozmanitosti (včetně oblastí sítě Natura 2000, v oblastech s přírodními či jinými zvláštními omezeními), zemědělství vysoké přírodní hodnoty a stavu evropské krajiny; Lepší hospodaření s vodou, včetně nakládání s hnojivy a pesticidy; Předcházení erozi půdy a lepší hospodaření s půdou</t>
  </si>
  <si>
    <t>11 - Ekologické zemědělství</t>
  </si>
  <si>
    <t xml:space="preserve">Podporováno bude ekologické hospodaření na orné půdě, travních porostech, v sadech, vinicích, chmelnicích a pěstování zeleniny a speciálních bylin.
Podpora se poskytuje jako účelová platba poskytovaná na hektar oprávněné plochy evidované v LPIS.
Za způsobilý výdaj je považován dobrovolný závazek k přechodu na postupy a způsoby ekologického zemědělství, jak jsou vymezeny v nařízeníRady (ES) č. 834/2007.  Závazky jsou realizovány jako pětileté, závazky navazující na pětiletý závazek mohou být uzavřeny i na kratší dobu.
Způsobilé výdaje jsou stanoveny na základě dodatečných nákladů a ušlých příjmů vznikajících v důsledku přijatých závazků.
Při stanovení způsobilých výdajů je vyloučeno dvojí financování vzhledem k stanoveným zemědělským postupům příznivým pro klima a životní prostředí podle čl. 43 nařízení č. 1307/2013 (přímé platby).
Při stanovení způsobilých výdajů je vyloučeno dvojí financování vzhledem k závazkům podporovaným v rámci opatření AEKO podle čl. 28 nařízení č. 1305/2013 o podpoře rozvoje venkova z EZFRV.
</t>
  </si>
  <si>
    <t xml:space="preserve">• zemědělský podnikatel blíže specifikovaný v nařízení vlády o podmínkách provádění opatření ekologické zemědělství, který provozuje zemědělskou činnost vlastním jménem a na vlastní zodpovědnost
• aktivní zemědělec dle čl. 9 nařízení č. 1307/2013, a zároveň
• registrovaný ekologický podnikatel podle § 6 až 8 zákona č. 242/2000 Sb, o ekologickém zemědělství hospodařící v souladu se zákonem č. 242/2000 Sb., o ekologickém zemědělství
</t>
  </si>
  <si>
    <t xml:space="preserve">Příjem žádostí na plošná opatření </t>
  </si>
  <si>
    <t>4A</t>
  </si>
  <si>
    <t>Obnova, zachování a zvýšení biologické rozmanitosti (včetně oblastí sítě Natura 2000, v oblastech s přírodními či jinými zvláštními omezeními), zemědělství vysoké přírodní hodnoty a stavu evropské krajiny</t>
  </si>
  <si>
    <t>12 - Platby v rámci sítě Natura 2000 a podle rámcové směrnice o vodě</t>
  </si>
  <si>
    <t xml:space="preserve">Opatření kompenzuje dodatečné náklady a ušlé příjmy způsobené omezením hospodaření a tím zachovává v oblastech Natura 2000 nebo v územích, které na ně mohou navazovat („stepping stones“), vhodné způsoby obhospodařování. Tyto oblasti je vhodné podporovat z hlediska možného rozšíření druhů a biotopů. Snížením intenzivních technologií (omezení hnojení) v oblastech Natura 2000 toto opatření přispívá k zachování nebo zlepšení stavu druhů a stanovišť z hlediska ochrany.
• celková rozloha oblastí Natura 2000 je 1 489 007 ha včetně překryvů, bez překryvů 1 126 435 ha
• v ČR je vymezeno 41 ptačích oblastí (SPA) o výměře 703 430 ha a celkem 1 075 Evropsky významných lokalit (SCI) o výměře 785 577 ha, z toho 287 oblastí se zvláštní ochranou (SCA) o výměře 296 435 ha
• podpora bude zacílena na zemědělskou půdu v oblastech Natura 2000, které jsou zároveň vymezeny jako 1. zóny NP a CHKO i na ostatní území v rámci 1. zóny NP a CHKO s omezením hospodaření v zájmu ochrany přírody daným právními předpisy
• rozloha v oblastech Natura 2000 po překrytí s 1. zónou NP a CHKO činí 4 400 ha z.p. s kulturou travní porost
• území 1. zón NP a CHKO mimo oblasti Natura 2000, které na oblasti Natura 2000 mohou navazovat  (čl. 30 odst. 6 písm. b) nařízení (EU) č. 1305/2013) tvoří 1 100 ha.
Na těchto plochách je omezení hnojení.
</t>
  </si>
  <si>
    <t>Příjemcem podpory je zemědělský podnikatel blíže specifikovaný v nařízení vlády o podmínkách poskytování plateb v oblastech Natura 2000 na zemědělské půdě, který provozuje zemědělskou činnost vlastním jménem a na vlastní zodpovědnost.</t>
  </si>
  <si>
    <t>13 - Platby pro oblasti s přírodními či jinými zvláštními omezeními</t>
  </si>
  <si>
    <t xml:space="preserve">Smyslem této operace je plně nebo částečně kompenzovat dodatečné náklady a ušlé příjmy v souvislosti s omezením zemědělské produkce a tím zachovat udržitelné systémy hospodaření v horských oblastech (LFA-H).
Horské oblasti se vyznačují značným omezením možností využití půdy a znatelným zvýšením výrobních nákladů, které je způsobeno velmi náročnými klimatickými podmínkami souvisejícími s nadmořskou výškou, v důsledku které je podstatně zkráceno vegetační období. V případě nižších nadmořských výšek se pak jedná kombinaci nadmořské výšky a existenci převážně svažitých území. Znevýhodnění, která vyplývají z každého tohoto faktoru zvlášť, jsou sice méně závažná, ale jejich kombinací vzniká stejné omezení.
</t>
  </si>
  <si>
    <t xml:space="preserve">• zemědělský podnikatel blíže specifikovaný v nařízení vlády o podmínkách poskytování plateb pro oblasti s přírodními nebo jinými zvláštními omezeními, který provozuje zemědělskou činnost vlastním jménem a na vlastní zodpovědnost, a zároveň
• aktivní zemědělec dle čl. 9 nařízení (EU) č. 1307/2013.
</t>
  </si>
  <si>
    <t>Zlepšení konkurenceschopnosti prvovýrobců jejich lepším začleněním do zemědělsko – potravinářského řetězce prostřednictvím programů jakosti, přidáváním hodnoty zemědělských produktů a podporou místních trhů a krátkých dodavatelských řetězců, seskupení a organizací producentů a mezioborových organizací</t>
  </si>
  <si>
    <t>14 - Dobré životní podmínky zvířat</t>
  </si>
  <si>
    <t xml:space="preserve">Cílem operace je zlepšení podmínek ustájení dojnic, a to zvětšením jejich životního prostoru zvětšením minimální plochy lehacího prostoru na jednu dojnici v produkčních stájích a porodnách, a to nad rámec evropských a národních právních předpisů. Smyslem této operace je zabezpečit dojnicím podmínky pro jejich přirozené chování, pocit bezpečí, pohodlí a snížení četnosti vzájemných potyček mezi nimi. Operace podporuje zajištění co možná nejvyššího komfortu zvířat při jejich přirozeném chování, a to především z hlediska odpočinku.Podporované operace:
14.1.1 Zvětšení lehacího prostoru v chovu dojnic,
14.1.2 Zlepšení stájového prostředí v chovu dojnic
14.1.3 Zajištění přístupu do výběhu pro suchostojné krávy
14.1.4 Zlepšení životních podmínek v chovu prasat
14.1.5 Zvětšení plochy pro odstavená selata
</t>
  </si>
  <si>
    <t>Příjemcem podpory je
• zemědělský podnikatel blíže specifikovaný v nařízení vlády o podmínkách provádění opatření dobré životní podmínky zvířat, který provozuje zemědělskou činnost vlastním jménem a na vlastní zodpovědnost, a zároveň
• aktivní zemědělec dle čl. 9 nařízení (EU) č. 1307/2013</t>
  </si>
  <si>
    <t>09_15_999</t>
  </si>
  <si>
    <t xml:space="preserve">20- Technická pomoc </t>
  </si>
  <si>
    <t>20.1 Podpora na technickou pomoc (kromě CSV)</t>
  </si>
  <si>
    <t>červen</t>
  </si>
  <si>
    <t>Technická pomoc je potřebná na podporu přípravy, řízení, monitoringu, hodnocení, informovanosti a kontroly ve vztahu k Programu rozvoje venkova a zdokonalování opatření obsažených v tomto Programu. Jedná se zejména o práce spojené s vypracováním postupů a materiálů nezbytných pro proces administrativy od podání žádostí až po vyhodnocování jednotlivých opatření. Práce budou mít formu odborných studií, sběrů a analýz dat, vypracování informačních materiálů a dalších aktivit spojených s osvětou a šířením informací o zaváděných opatřeních. Aktivity se budou týkat také oblasti monitorování a hodnocení včetně pořízení informačních systémů. Tato opatření se mohou týkat předchozích i následujících programových období.</t>
  </si>
  <si>
    <t>veřejný subjekt</t>
  </si>
  <si>
    <t>celá ČR</t>
  </si>
  <si>
    <t xml:space="preserve">Příjemcem dotace je řídicí orgán (Ministerstvo zemědělství), Platební agentura (Státní zemědělský intervenční fond) </t>
  </si>
  <si>
    <t>20.2 Podopra na zřízení a provoz CSV</t>
  </si>
  <si>
    <t xml:space="preserve">Finanční podpora může být poskytována na pokrytí nákladů spojených s přípravou odborných studií, seminářů na národní i mezinárodní úrovni, pořízení a instalaci počítačových systémů pro řízení, monitoring a hodnocení programu a výdaje z iniciativy Komise (např. semináře organizované Evropskou komisí). Dále na pokrytí nákladů spojených se shromažďováním, analýzou a šířením informací o opatřeních Programu rozvoje venkova. Dalším úkolem je šířit a upevňovat osvědčené postupy rozvoje venkova (příklady dobré praxe). Finanční prostředky budou využity rovněž na podporu provádění a hodnocení politiky rozvoje venkova. Podporu bude možné použít na rozvoj spolupráce mezi regiony a nadnárodní spolupráci. Součástí činnosti Celostátní sítě pro venkov bude podpora zakládání a fungování operačních skupin v rámci Evropského inovačního partnerství. </t>
  </si>
  <si>
    <t>územní vymezení není stanoveno</t>
  </si>
  <si>
    <t>Příjemcem dotace jsou subjekty zajišťující implementaci Celostátní sítě pro venkov</t>
  </si>
  <si>
    <t>Staré závazky HRDP a PRV</t>
  </si>
  <si>
    <t xml:space="preserve">Příjem žádostí v rámci víceletých závazků dle podmínek PRV 2007-2013 a HRDP (2004-2006), resp. dle nařízeních vlády k jednotlivým plošným opatřením. </t>
  </si>
  <si>
    <t>zemědělský podnikatel končící činnost</t>
  </si>
  <si>
    <t>Operace je komplementární s podporami OPŽP v PO1: Zlepšování kvality vody a snižování rizika povodní. Doplňkově bude zajišťována povodňová ochrana v lesích.</t>
  </si>
  <si>
    <t>PUZČ EAFRD</t>
  </si>
  <si>
    <t xml:space="preserve">Příjem žádostí v rámci víceletých závazků dle podmínek PRV 2007-2013 </t>
  </si>
  <si>
    <t>PUZČ HRDP</t>
  </si>
  <si>
    <t>Příjem žádostí v rámci víceletých závazků dle podmínek  HRDP (2004-2006)</t>
  </si>
  <si>
    <r>
      <rPr>
        <b/>
        <sz val="10"/>
        <color theme="1"/>
        <rFont val="Calibri"/>
        <family val="2"/>
        <charset val="238"/>
        <scheme val="minor"/>
      </rPr>
      <t>PRV</t>
    </r>
    <r>
      <rPr>
        <sz val="10"/>
        <color theme="1"/>
        <rFont val="Calibri"/>
        <family val="2"/>
        <charset val="238"/>
        <scheme val="minor"/>
      </rPr>
      <t xml:space="preserve">
Financován z EZFRV
Alokace 
2 305 674 000 EUR</t>
    </r>
  </si>
  <si>
    <r>
      <rPr>
        <b/>
        <sz val="10"/>
        <color theme="2"/>
        <rFont val="Calibri"/>
        <family val="2"/>
        <charset val="238"/>
        <scheme val="minor"/>
      </rPr>
      <t>OP PIK</t>
    </r>
    <r>
      <rPr>
        <sz val="10"/>
        <color theme="2"/>
        <rFont val="Calibri"/>
        <family val="2"/>
        <charset val="238"/>
        <scheme val="minor"/>
      </rPr>
      <t xml:space="preserve">
Financováno z EFRR
Méně rozvinuté regiony
Alokace: 
4 331 062 000 EUR
</t>
    </r>
  </si>
  <si>
    <r>
      <rPr>
        <b/>
        <sz val="10"/>
        <color theme="2"/>
        <rFont val="Calibri"/>
        <family val="2"/>
        <charset val="238"/>
        <scheme val="minor"/>
      </rPr>
      <t>OP VVV</t>
    </r>
    <r>
      <rPr>
        <sz val="10"/>
        <color theme="2"/>
        <rFont val="Calibri"/>
        <family val="2"/>
        <charset val="238"/>
        <scheme val="minor"/>
      </rPr>
      <t xml:space="preserve">
Financováno z EFRR a ESF
Méně i více rozvinuté regiony
Alokace: 
2 768 062 000 EUR</t>
    </r>
  </si>
  <si>
    <r>
      <rPr>
        <b/>
        <sz val="10"/>
        <color theme="2"/>
        <rFont val="Calibri"/>
        <family val="2"/>
        <charset val="238"/>
        <scheme val="minor"/>
      </rPr>
      <t>OP ŽP</t>
    </r>
    <r>
      <rPr>
        <sz val="10"/>
        <color theme="2"/>
        <rFont val="Calibri"/>
        <family val="2"/>
        <charset val="238"/>
        <scheme val="minor"/>
      </rPr>
      <t xml:space="preserve">
Financován z EFRR a FS
Méně rozvinuté regiony
Alokace 
2 636 593 000 EUR</t>
    </r>
  </si>
  <si>
    <r>
      <rPr>
        <b/>
        <sz val="10"/>
        <color theme="2"/>
        <rFont val="Calibri"/>
        <family val="2"/>
        <charset val="238"/>
        <scheme val="minor"/>
      </rPr>
      <t>OP D</t>
    </r>
    <r>
      <rPr>
        <sz val="10"/>
        <color theme="2"/>
        <rFont val="Calibri"/>
        <family val="2"/>
        <charset val="238"/>
        <scheme val="minor"/>
      </rPr>
      <t xml:space="preserve">
Financován z EFRR a FS
Méně rozvinuté regiony
Alokace 
4 695 769 000 EUR</t>
    </r>
  </si>
  <si>
    <r>
      <rPr>
        <b/>
        <sz val="10"/>
        <color theme="2"/>
        <rFont val="Calibri"/>
        <family val="2"/>
        <charset val="238"/>
        <scheme val="minor"/>
      </rPr>
      <t>IROP</t>
    </r>
    <r>
      <rPr>
        <sz val="10"/>
        <color theme="2"/>
        <rFont val="Calibri"/>
        <family val="2"/>
        <charset val="238"/>
        <scheme val="minor"/>
      </rPr>
      <t xml:space="preserve">
Financován z EFRR
Méně i více rozvinuté regiony
Alokace 
4 640 698 000 EUR</t>
    </r>
  </si>
  <si>
    <r>
      <rPr>
        <b/>
        <sz val="10"/>
        <color theme="2"/>
        <rFont val="Calibri"/>
        <family val="2"/>
        <charset val="238"/>
        <scheme val="minor"/>
      </rPr>
      <t>OP Z</t>
    </r>
    <r>
      <rPr>
        <sz val="10"/>
        <color theme="2"/>
        <rFont val="Calibri"/>
        <family val="2"/>
        <charset val="238"/>
        <scheme val="minor"/>
      </rPr>
      <t xml:space="preserve">
Financován z ESF a YEI
Méně i více rozvinuté regiony
Alokace 
2 118 537 000 EUR</t>
    </r>
  </si>
  <si>
    <r>
      <rPr>
        <b/>
        <sz val="10"/>
        <color theme="2"/>
        <rFont val="Calibri"/>
        <family val="2"/>
        <charset val="238"/>
        <scheme val="minor"/>
      </rPr>
      <t>OP TP</t>
    </r>
    <r>
      <rPr>
        <sz val="10"/>
        <color theme="2"/>
        <rFont val="Calibri"/>
        <family val="2"/>
        <charset val="238"/>
        <scheme val="minor"/>
      </rPr>
      <t xml:space="preserve">
Financován z FS
Alokace 
223 704 000 EUR</t>
    </r>
  </si>
  <si>
    <r>
      <rPr>
        <b/>
        <sz val="10"/>
        <color theme="2"/>
        <rFont val="Calibri"/>
        <family val="2"/>
        <charset val="238"/>
        <scheme val="minor"/>
      </rPr>
      <t>OP Rybářství</t>
    </r>
    <r>
      <rPr>
        <sz val="10"/>
        <color theme="2"/>
        <rFont val="Calibri"/>
        <family val="2"/>
        <charset val="238"/>
        <scheme val="minor"/>
      </rPr>
      <t xml:space="preserve">
Financován z ENRF
Alokace 
31 108 000 EUR</t>
    </r>
  </si>
  <si>
    <t>http://www.dotaceeu.cz/cs/Fondy-EU/2014-2020/Operacni-programy/OP-Vyzkum,-vyvoj-a-vzdelavani-%281%29 http://www.msmt.cz/uploads/OP_VVV/harmonogram_vyzev/Harmonogram_vyzev_OP_VVV_na_rok_2015.pdf</t>
  </si>
  <si>
    <t>http://www.msmt.cz/uploads/OP_VVV/harmonogram_vyzev/Harmonogram_vyzev_OP_VVV_na_rok_2015.pdf</t>
  </si>
</sst>
</file>

<file path=xl/styles.xml><?xml version="1.0" encoding="utf-8"?>
<styleSheet xmlns="http://schemas.openxmlformats.org/spreadsheetml/2006/main">
  <numFmts count="8">
    <numFmt numFmtId="6" formatCode="#,##0\ &quot;Kč&quot;;[Red]\-#,##0\ &quot;Kč&quot;"/>
    <numFmt numFmtId="8" formatCode="#,##0.00\ &quot;Kč&quot;;[Red]\-#,##0.00\ &quot;Kč&quot;"/>
    <numFmt numFmtId="43" formatCode="_-* #,##0.00\ _K_č_-;\-* #,##0.00\ _K_č_-;_-* &quot;-&quot;??\ _K_č_-;_-@_-"/>
    <numFmt numFmtId="164" formatCode="#,##0\ [$EUR]"/>
    <numFmt numFmtId="165" formatCode="mm\/yyyy"/>
    <numFmt numFmtId="166" formatCode="#,##0\ &quot;Kč&quot;"/>
    <numFmt numFmtId="167" formatCode="_-* #,##0\ _K_č_-;\-* #,##0\ _K_č_-;_-* &quot;-&quot;??\ _K_č_-;_-@_-"/>
    <numFmt numFmtId="168" formatCode="#,##0_ ;\-#,##0\ "/>
  </numFmts>
  <fonts count="70">
    <font>
      <sz val="11"/>
      <color theme="1"/>
      <name val="Calibri"/>
      <family val="2"/>
      <charset val="238"/>
      <scheme val="minor"/>
    </font>
    <font>
      <b/>
      <sz val="10"/>
      <color theme="1"/>
      <name val="Calibri"/>
      <family val="2"/>
      <charset val="238"/>
      <scheme val="minor"/>
    </font>
    <font>
      <sz val="9"/>
      <color theme="1"/>
      <name val="Calibri"/>
      <family val="2"/>
      <charset val="238"/>
      <scheme val="minor"/>
    </font>
    <font>
      <u/>
      <sz val="11"/>
      <color theme="10"/>
      <name val="Calibri"/>
      <family val="2"/>
      <charset val="238"/>
    </font>
    <font>
      <sz val="11"/>
      <color theme="1"/>
      <name val="Calibri"/>
      <family val="2"/>
      <charset val="238"/>
      <scheme val="minor"/>
    </font>
    <font>
      <sz val="11"/>
      <color rgb="FFFF0000"/>
      <name val="Calibri"/>
      <family val="2"/>
      <charset val="238"/>
      <scheme val="minor"/>
    </font>
    <font>
      <b/>
      <sz val="14"/>
      <color indexed="62"/>
      <name val="Arial"/>
      <family val="2"/>
      <charset val="238"/>
    </font>
    <font>
      <b/>
      <sz val="10"/>
      <color indexed="18"/>
      <name val="Arial"/>
      <family val="2"/>
      <charset val="238"/>
    </font>
    <font>
      <b/>
      <sz val="9"/>
      <color indexed="8"/>
      <name val="Arial"/>
      <family val="2"/>
      <charset val="238"/>
    </font>
    <font>
      <b/>
      <vertAlign val="superscript"/>
      <sz val="9"/>
      <color indexed="8"/>
      <name val="Arial"/>
      <family val="2"/>
      <charset val="238"/>
    </font>
    <font>
      <sz val="9"/>
      <color indexed="8"/>
      <name val="Arial"/>
      <family val="2"/>
      <charset val="238"/>
    </font>
    <font>
      <i/>
      <sz val="10"/>
      <color indexed="8"/>
      <name val="Arial"/>
      <family val="2"/>
      <charset val="238"/>
    </font>
    <font>
      <i/>
      <sz val="11"/>
      <color indexed="8"/>
      <name val="Calibri"/>
      <family val="2"/>
      <charset val="238"/>
    </font>
    <font>
      <b/>
      <sz val="14"/>
      <color indexed="8"/>
      <name val="Arial"/>
      <family val="2"/>
      <charset val="238"/>
    </font>
    <font>
      <b/>
      <sz val="14"/>
      <color indexed="8"/>
      <name val="Calibri"/>
      <family val="2"/>
      <charset val="238"/>
    </font>
    <font>
      <sz val="10"/>
      <name val="Arial"/>
      <family val="2"/>
      <charset val="238"/>
    </font>
    <font>
      <b/>
      <sz val="10"/>
      <name val="Arial"/>
      <family val="2"/>
      <charset val="238"/>
    </font>
    <font>
      <vertAlign val="superscript"/>
      <sz val="10"/>
      <name val="Arial"/>
      <family val="2"/>
      <charset val="238"/>
    </font>
    <font>
      <b/>
      <sz val="14"/>
      <name val="Arial"/>
      <family val="2"/>
      <charset val="238"/>
    </font>
    <font>
      <b/>
      <vertAlign val="superscript"/>
      <sz val="14"/>
      <name val="Arial"/>
      <family val="2"/>
      <charset val="238"/>
    </font>
    <font>
      <sz val="11"/>
      <name val="Calibri"/>
      <family val="2"/>
      <charset val="238"/>
      <scheme val="minor"/>
    </font>
    <font>
      <b/>
      <vertAlign val="superscript"/>
      <sz val="11"/>
      <name val="Arial"/>
      <family val="2"/>
      <charset val="238"/>
    </font>
    <font>
      <b/>
      <sz val="11"/>
      <name val="Arial"/>
      <family val="2"/>
      <charset val="238"/>
    </font>
    <font>
      <b/>
      <sz val="11"/>
      <name val="Calibri"/>
      <family val="2"/>
      <charset val="238"/>
      <scheme val="minor"/>
    </font>
    <font>
      <b/>
      <vertAlign val="superscript"/>
      <sz val="10"/>
      <name val="Arial"/>
      <family val="2"/>
      <charset val="238"/>
    </font>
    <font>
      <b/>
      <sz val="16"/>
      <name val="Arial"/>
      <family val="2"/>
      <charset val="238"/>
    </font>
    <font>
      <b/>
      <sz val="14"/>
      <name val="Calibri"/>
      <family val="2"/>
      <charset val="238"/>
    </font>
    <font>
      <b/>
      <sz val="11"/>
      <name val="Calibri"/>
      <family val="2"/>
      <charset val="238"/>
    </font>
    <font>
      <sz val="11"/>
      <name val="Calibri"/>
      <family val="2"/>
      <charset val="238"/>
    </font>
    <font>
      <b/>
      <sz val="14"/>
      <color theme="4" tint="-0.249977111117893"/>
      <name val="Arial"/>
      <family val="2"/>
      <charset val="238"/>
    </font>
    <font>
      <b/>
      <sz val="10"/>
      <color theme="3" tint="-0.249977111117893"/>
      <name val="Arial"/>
      <family val="2"/>
      <charset val="238"/>
    </font>
    <font>
      <b/>
      <sz val="9"/>
      <color theme="1"/>
      <name val="Arial"/>
      <family val="2"/>
      <charset val="238"/>
    </font>
    <font>
      <b/>
      <vertAlign val="superscript"/>
      <sz val="9"/>
      <color theme="1"/>
      <name val="Arial"/>
      <family val="2"/>
      <charset val="238"/>
    </font>
    <font>
      <sz val="9"/>
      <color theme="1"/>
      <name val="Arial"/>
      <family val="2"/>
      <charset val="238"/>
    </font>
    <font>
      <i/>
      <sz val="10"/>
      <color theme="1"/>
      <name val="Arial"/>
      <family val="2"/>
      <charset val="238"/>
    </font>
    <font>
      <i/>
      <sz val="11"/>
      <color theme="1"/>
      <name val="Calibri"/>
      <family val="2"/>
      <charset val="238"/>
      <scheme val="minor"/>
    </font>
    <font>
      <sz val="10"/>
      <color theme="1"/>
      <name val="Arial"/>
      <family val="2"/>
      <charset val="238"/>
    </font>
    <font>
      <b/>
      <i/>
      <sz val="10"/>
      <color theme="4" tint="-0.249977111117893"/>
      <name val="Arial"/>
      <family val="2"/>
      <charset val="238"/>
    </font>
    <font>
      <i/>
      <sz val="10"/>
      <color theme="4" tint="-0.249977111117893"/>
      <name val="Arial"/>
      <family val="2"/>
      <charset val="238"/>
    </font>
    <font>
      <sz val="10"/>
      <color theme="1"/>
      <name val="Calibri"/>
      <family val="2"/>
      <charset val="238"/>
      <scheme val="minor"/>
    </font>
    <font>
      <b/>
      <sz val="16"/>
      <color theme="1"/>
      <name val="Calibri"/>
      <family val="2"/>
      <charset val="238"/>
      <scheme val="minor"/>
    </font>
    <font>
      <b/>
      <sz val="12"/>
      <color theme="1"/>
      <name val="Calibri"/>
      <family val="2"/>
      <charset val="238"/>
      <scheme val="minor"/>
    </font>
    <font>
      <b/>
      <i/>
      <sz val="11"/>
      <color theme="1"/>
      <name val="Calibri"/>
      <family val="2"/>
      <charset val="238"/>
      <scheme val="minor"/>
    </font>
    <font>
      <sz val="12"/>
      <color rgb="FF365F91"/>
      <name val="Calibri"/>
      <family val="2"/>
      <charset val="238"/>
    </font>
    <font>
      <b/>
      <sz val="11"/>
      <color theme="1"/>
      <name val="Arial"/>
      <family val="2"/>
      <charset val="238"/>
    </font>
    <font>
      <sz val="8"/>
      <color theme="1"/>
      <name val="Calibri"/>
      <family val="2"/>
      <charset val="238"/>
      <scheme val="minor"/>
    </font>
    <font>
      <b/>
      <sz val="10"/>
      <color theme="1"/>
      <name val="Arial"/>
      <family val="2"/>
      <charset val="238"/>
    </font>
    <font>
      <b/>
      <vertAlign val="superscript"/>
      <sz val="10"/>
      <color theme="1"/>
      <name val="Arial"/>
      <family val="2"/>
      <charset val="238"/>
    </font>
    <font>
      <i/>
      <sz val="10"/>
      <color theme="1"/>
      <name val="Calibri"/>
      <family val="2"/>
      <charset val="238"/>
      <scheme val="minor"/>
    </font>
    <font>
      <i/>
      <sz val="8"/>
      <color theme="1"/>
      <name val="Calibri"/>
      <family val="2"/>
      <charset val="238"/>
      <scheme val="minor"/>
    </font>
    <font>
      <sz val="10"/>
      <color rgb="FF000000"/>
      <name val="Arial"/>
      <family val="2"/>
      <charset val="238"/>
    </font>
    <font>
      <sz val="10"/>
      <color rgb="FFFF0000"/>
      <name val="Times New Roman"/>
      <family val="1"/>
      <charset val="238"/>
    </font>
    <font>
      <sz val="11"/>
      <color theme="1"/>
      <name val="Arial"/>
      <family val="2"/>
      <charset val="238"/>
    </font>
    <font>
      <sz val="12"/>
      <color theme="1"/>
      <name val="Arial"/>
      <family val="2"/>
      <charset val="238"/>
    </font>
    <font>
      <sz val="8"/>
      <color theme="1"/>
      <name val="Arial"/>
      <family val="2"/>
      <charset val="238"/>
    </font>
    <font>
      <b/>
      <sz val="9"/>
      <name val="Arial"/>
      <family val="2"/>
      <charset val="238"/>
    </font>
    <font>
      <b/>
      <vertAlign val="superscript"/>
      <sz val="9"/>
      <name val="Arial"/>
      <family val="2"/>
      <charset val="238"/>
    </font>
    <font>
      <sz val="9"/>
      <name val="Arial"/>
      <family val="2"/>
      <charset val="238"/>
    </font>
    <font>
      <i/>
      <sz val="10"/>
      <name val="Arial"/>
      <family val="2"/>
      <charset val="238"/>
    </font>
    <font>
      <i/>
      <sz val="11"/>
      <name val="Calibri"/>
      <family val="2"/>
      <charset val="238"/>
      <scheme val="minor"/>
    </font>
    <font>
      <b/>
      <sz val="16"/>
      <color theme="1"/>
      <name val="Arial"/>
      <family val="2"/>
      <charset val="238"/>
    </font>
    <font>
      <b/>
      <sz val="14"/>
      <color theme="1"/>
      <name val="Arial"/>
      <family val="2"/>
      <charset val="238"/>
    </font>
    <font>
      <sz val="9"/>
      <color rgb="FF000000"/>
      <name val="Arial"/>
      <family val="2"/>
      <charset val="238"/>
    </font>
    <font>
      <b/>
      <sz val="9"/>
      <color indexed="81"/>
      <name val="Tahoma"/>
      <family val="2"/>
      <charset val="238"/>
    </font>
    <font>
      <sz val="9"/>
      <color indexed="81"/>
      <name val="Tahoma"/>
      <family val="2"/>
      <charset val="238"/>
    </font>
    <font>
      <u/>
      <sz val="9"/>
      <color theme="10"/>
      <name val="Calibri"/>
      <family val="2"/>
      <charset val="238"/>
    </font>
    <font>
      <b/>
      <sz val="10"/>
      <color theme="2"/>
      <name val="Calibri"/>
      <family val="2"/>
      <charset val="238"/>
      <scheme val="minor"/>
    </font>
    <font>
      <b/>
      <sz val="9"/>
      <color theme="2"/>
      <name val="Calibri"/>
      <family val="2"/>
      <charset val="238"/>
      <scheme val="minor"/>
    </font>
    <font>
      <sz val="10"/>
      <color theme="2"/>
      <name val="Calibri"/>
      <family val="2"/>
      <charset val="238"/>
      <scheme val="minor"/>
    </font>
    <font>
      <sz val="9"/>
      <name val="Calibri"/>
      <family val="2"/>
      <charset val="238"/>
      <scheme val="minor"/>
    </font>
  </fonts>
  <fills count="54">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theme="0" tint="-0.24994659260841701"/>
        <bgColor indexed="64"/>
      </patternFill>
    </fill>
    <fill>
      <patternFill patternType="solid">
        <fgColor theme="0"/>
        <bgColor indexed="64"/>
      </patternFill>
    </fill>
    <fill>
      <patternFill patternType="solid">
        <fgColor indexed="45"/>
        <bgColor indexed="64"/>
      </patternFill>
    </fill>
    <fill>
      <patternFill patternType="solid">
        <fgColor indexed="47"/>
        <bgColor indexed="64"/>
      </patternFill>
    </fill>
    <fill>
      <patternFill patternType="solid">
        <fgColor theme="4" tint="0.59996337778862885"/>
        <bgColor indexed="64"/>
      </patternFill>
    </fill>
    <fill>
      <patternFill patternType="solid">
        <fgColor theme="9" tint="0.3999450666829432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2" tint="-0.89999084444715716"/>
        <bgColor indexed="64"/>
      </patternFill>
    </fill>
    <fill>
      <patternFill patternType="solid">
        <fgColor theme="4" tint="-0.499984740745262"/>
        <bgColor indexed="64"/>
      </patternFill>
    </fill>
    <fill>
      <patternFill patternType="solid">
        <fgColor theme="2" tint="-0.74999237037263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43" fontId="4" fillId="0" borderId="0" applyFont="0" applyFill="0" applyBorder="0" applyAlignment="0" applyProtection="0"/>
  </cellStyleXfs>
  <cellXfs count="540">
    <xf numFmtId="0" fontId="0" fillId="0" borderId="0" xfId="0"/>
    <xf numFmtId="0" fontId="1" fillId="0" borderId="0" xfId="0" applyFont="1"/>
    <xf numFmtId="0" fontId="2" fillId="0" borderId="0" xfId="0" applyFont="1"/>
    <xf numFmtId="0" fontId="2" fillId="0" borderId="0" xfId="0" applyFont="1" applyAlignment="1">
      <alignment vertical="center" wrapText="1"/>
    </xf>
    <xf numFmtId="0" fontId="2" fillId="0" borderId="0" xfId="0" applyFont="1" applyAlignment="1">
      <alignment wrapText="1"/>
    </xf>
    <xf numFmtId="164" fontId="2"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10" fillId="3" borderId="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12" fillId="0" borderId="0" xfId="0" applyFont="1" applyAlignment="1">
      <alignment vertical="center"/>
    </xf>
    <xf numFmtId="0" fontId="15" fillId="7" borderId="2" xfId="0" applyFont="1" applyFill="1" applyBorder="1" applyAlignment="1">
      <alignment horizontal="center" vertical="center" wrapText="1"/>
    </xf>
    <xf numFmtId="0" fontId="16" fillId="7" borderId="2" xfId="0" applyFont="1" applyFill="1" applyBorder="1" applyAlignment="1">
      <alignment horizontal="left" vertical="center" wrapText="1"/>
    </xf>
    <xf numFmtId="0" fontId="16" fillId="7" borderId="2" xfId="0" applyFont="1" applyFill="1" applyBorder="1" applyAlignment="1">
      <alignment horizontal="center" vertical="center" wrapText="1"/>
    </xf>
    <xf numFmtId="49" fontId="15" fillId="7" borderId="6" xfId="0" applyNumberFormat="1"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3" fontId="15" fillId="0" borderId="6" xfId="0" applyNumberFormat="1" applyFont="1" applyFill="1" applyBorder="1" applyAlignment="1">
      <alignment horizontal="right" vertical="center" wrapText="1"/>
    </xf>
    <xf numFmtId="3" fontId="15" fillId="0" borderId="2" xfId="0" applyNumberFormat="1" applyFont="1" applyFill="1" applyBorder="1" applyAlignment="1">
      <alignment horizontal="right" vertical="center" wrapText="1"/>
    </xf>
    <xf numFmtId="0" fontId="15" fillId="0" borderId="2" xfId="0" applyFont="1" applyFill="1" applyBorder="1" applyAlignment="1">
      <alignment horizontal="left" vertical="center" wrapText="1"/>
    </xf>
    <xf numFmtId="49" fontId="15" fillId="10" borderId="2" xfId="0" applyNumberFormat="1" applyFont="1" applyFill="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0" fillId="0" borderId="0" xfId="0" applyAlignment="1">
      <alignment horizontal="left" vertical="center"/>
    </xf>
    <xf numFmtId="0" fontId="15" fillId="7" borderId="1"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16" fillId="7" borderId="1" xfId="0" applyFont="1" applyFill="1" applyBorder="1" applyAlignment="1">
      <alignment horizontal="center" vertical="center" wrapText="1"/>
    </xf>
    <xf numFmtId="49" fontId="15" fillId="7" borderId="1" xfId="0" applyNumberFormat="1" applyFont="1" applyFill="1" applyBorder="1" applyAlignment="1">
      <alignment horizontal="center" vertical="center" wrapText="1"/>
    </xf>
    <xf numFmtId="3" fontId="15" fillId="0" borderId="1" xfId="0" applyNumberFormat="1" applyFont="1" applyFill="1" applyBorder="1" applyAlignment="1">
      <alignment horizontal="right" vertical="center" wrapText="1"/>
    </xf>
    <xf numFmtId="0" fontId="15" fillId="0" borderId="1" xfId="0" applyFont="1" applyFill="1" applyBorder="1" applyAlignment="1">
      <alignment horizontal="left" vertical="center" wrapText="1"/>
    </xf>
    <xf numFmtId="49" fontId="15" fillId="10" borderId="1" xfId="0" applyNumberFormat="1" applyFont="1" applyFill="1" applyBorder="1" applyAlignment="1">
      <alignment horizontal="center" vertical="center" wrapText="1"/>
    </xf>
    <xf numFmtId="165" fontId="15" fillId="0" borderId="1" xfId="0" applyNumberFormat="1" applyFont="1" applyBorder="1" applyAlignment="1">
      <alignment horizontal="center" vertical="center" wrapText="1"/>
    </xf>
    <xf numFmtId="49" fontId="15" fillId="10" borderId="4" xfId="0" applyNumberFormat="1" applyFont="1" applyFill="1" applyBorder="1" applyAlignment="1">
      <alignment horizontal="center" vertical="center" wrapText="1"/>
    </xf>
    <xf numFmtId="14" fontId="15" fillId="11" borderId="1" xfId="0" applyNumberFormat="1"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6" fillId="12" borderId="1" xfId="0" applyFont="1" applyFill="1" applyBorder="1" applyAlignment="1">
      <alignment horizontal="left" vertical="center" wrapText="1"/>
    </xf>
    <xf numFmtId="0" fontId="16" fillId="12" borderId="1" xfId="0" applyFont="1" applyFill="1" applyBorder="1" applyAlignment="1">
      <alignment horizontal="center" vertical="center" wrapText="1"/>
    </xf>
    <xf numFmtId="49" fontId="15" fillId="12" borderId="1" xfId="0" applyNumberFormat="1" applyFont="1" applyFill="1" applyBorder="1" applyAlignment="1">
      <alignment horizontal="center" vertical="center" wrapText="1"/>
    </xf>
    <xf numFmtId="3" fontId="15" fillId="0" borderId="1" xfId="0" applyNumberFormat="1" applyFont="1" applyFill="1" applyBorder="1" applyAlignment="1">
      <alignment horizontal="left" vertical="center" wrapText="1"/>
    </xf>
    <xf numFmtId="0" fontId="15" fillId="6" borderId="1"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6" fillId="6" borderId="1" xfId="0"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6" fillId="13" borderId="1" xfId="0" applyFont="1" applyFill="1" applyBorder="1" applyAlignment="1">
      <alignment horizontal="left" vertical="center" wrapText="1"/>
    </xf>
    <xf numFmtId="0" fontId="16" fillId="13" borderId="1" xfId="0" applyFont="1" applyFill="1" applyBorder="1" applyAlignment="1">
      <alignment horizontal="center" vertical="center" wrapText="1"/>
    </xf>
    <xf numFmtId="49" fontId="15" fillId="13" borderId="1" xfId="0" applyNumberFormat="1" applyFont="1" applyFill="1" applyBorder="1" applyAlignment="1">
      <alignment horizontal="center" vertical="center" wrapText="1"/>
    </xf>
    <xf numFmtId="0" fontId="0" fillId="0" borderId="0" xfId="0" applyBorder="1" applyAlignment="1">
      <alignment horizontal="left" vertical="center"/>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0" xfId="0" applyFont="1" applyAlignment="1">
      <alignment horizontal="left" vertical="center" wrapText="1"/>
    </xf>
    <xf numFmtId="0" fontId="0" fillId="0" borderId="0" xfId="0" applyFill="1" applyAlignment="1">
      <alignment vertical="center"/>
    </xf>
    <xf numFmtId="0" fontId="15" fillId="14" borderId="1" xfId="0" applyFont="1" applyFill="1" applyBorder="1" applyAlignment="1">
      <alignment horizontal="center" vertical="center" wrapText="1"/>
    </xf>
    <xf numFmtId="0" fontId="16" fillId="14" borderId="1" xfId="0" applyFont="1" applyFill="1" applyBorder="1" applyAlignment="1">
      <alignment horizontal="left" vertical="center" wrapText="1"/>
    </xf>
    <xf numFmtId="0" fontId="16" fillId="14" borderId="1" xfId="0" applyFont="1" applyFill="1" applyBorder="1" applyAlignment="1">
      <alignment horizontal="center" vertical="center" wrapText="1"/>
    </xf>
    <xf numFmtId="49" fontId="15" fillId="14" borderId="1" xfId="0" applyNumberFormat="1" applyFont="1" applyFill="1" applyBorder="1" applyAlignment="1">
      <alignment horizontal="center" vertical="center" wrapText="1"/>
    </xf>
    <xf numFmtId="0" fontId="15" fillId="9" borderId="2" xfId="0" applyFont="1" applyFill="1" applyBorder="1" applyAlignment="1">
      <alignment horizontal="left" vertical="center" wrapText="1"/>
    </xf>
    <xf numFmtId="0" fontId="15" fillId="0" borderId="1" xfId="0" applyFont="1" applyBorder="1" applyAlignment="1">
      <alignment horizontal="left" vertical="center"/>
    </xf>
    <xf numFmtId="0" fontId="15" fillId="15" borderId="8" xfId="0" applyFont="1" applyFill="1" applyBorder="1" applyAlignment="1">
      <alignment horizontal="center" vertical="center" wrapText="1"/>
    </xf>
    <xf numFmtId="0" fontId="16" fillId="15" borderId="1" xfId="0" applyFont="1" applyFill="1" applyBorder="1" applyAlignment="1">
      <alignment horizontal="left" vertical="center" wrapText="1"/>
    </xf>
    <xf numFmtId="0" fontId="16" fillId="15" borderId="1" xfId="0" applyFont="1" applyFill="1" applyBorder="1" applyAlignment="1">
      <alignment horizontal="center" vertical="center" wrapText="1"/>
    </xf>
    <xf numFmtId="0" fontId="15" fillId="15" borderId="1" xfId="0" applyFont="1" applyFill="1" applyBorder="1" applyAlignment="1">
      <alignment horizontal="center" vertical="center" wrapText="1"/>
    </xf>
    <xf numFmtId="49" fontId="15" fillId="15" borderId="1" xfId="0" applyNumberFormat="1" applyFont="1" applyFill="1" applyBorder="1" applyAlignment="1">
      <alignment horizontal="center" vertical="center" wrapText="1"/>
    </xf>
    <xf numFmtId="0" fontId="15" fillId="11" borderId="1" xfId="0" applyFont="1" applyFill="1" applyBorder="1" applyAlignment="1">
      <alignment horizontal="left" vertical="center" wrapText="1"/>
    </xf>
    <xf numFmtId="0" fontId="15" fillId="11" borderId="1" xfId="0" applyFont="1" applyFill="1" applyBorder="1" applyAlignment="1">
      <alignment horizontal="center" vertical="center" wrapText="1"/>
    </xf>
    <xf numFmtId="3" fontId="15" fillId="11" borderId="1" xfId="0" applyNumberFormat="1" applyFont="1" applyFill="1" applyBorder="1" applyAlignment="1">
      <alignment horizontal="right" vertical="center" wrapText="1"/>
    </xf>
    <xf numFmtId="165" fontId="15" fillId="11" borderId="1" xfId="0" applyNumberFormat="1" applyFont="1" applyFill="1" applyBorder="1" applyAlignment="1">
      <alignment horizontal="center" vertical="center" wrapText="1"/>
    </xf>
    <xf numFmtId="0" fontId="15" fillId="11" borderId="1" xfId="0" applyFont="1" applyFill="1" applyBorder="1" applyAlignment="1">
      <alignment horizontal="center" vertical="center"/>
    </xf>
    <xf numFmtId="0" fontId="15" fillId="11" borderId="1" xfId="0" applyFont="1" applyFill="1" applyBorder="1" applyAlignment="1">
      <alignment horizontal="left" vertical="center"/>
    </xf>
    <xf numFmtId="0" fontId="15" fillId="0" borderId="0" xfId="0" applyFont="1" applyBorder="1" applyAlignment="1">
      <alignment horizontal="center" vertical="center" wrapText="1"/>
    </xf>
    <xf numFmtId="0" fontId="15" fillId="0" borderId="0" xfId="0" applyFont="1" applyBorder="1" applyAlignment="1">
      <alignment horizontal="left" vertical="center" wrapText="1"/>
    </xf>
    <xf numFmtId="16" fontId="15" fillId="0" borderId="0" xfId="0" applyNumberFormat="1" applyFont="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Border="1" applyAlignment="1">
      <alignment horizontal="left" vertical="center"/>
    </xf>
    <xf numFmtId="0" fontId="21" fillId="0" borderId="6" xfId="0" applyFont="1" applyBorder="1" applyAlignment="1">
      <alignment vertical="center"/>
    </xf>
    <xf numFmtId="0" fontId="16" fillId="0" borderId="7" xfId="0" applyFont="1" applyBorder="1" applyAlignment="1">
      <alignment vertical="center"/>
    </xf>
    <xf numFmtId="0" fontId="16" fillId="0" borderId="7" xfId="0" applyFont="1" applyFill="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0" xfId="0" applyFont="1" applyAlignment="1">
      <alignment vertical="center"/>
    </xf>
    <xf numFmtId="0" fontId="24" fillId="0" borderId="9" xfId="0" applyFont="1" applyBorder="1" applyAlignment="1">
      <alignment vertical="center"/>
    </xf>
    <xf numFmtId="0" fontId="20" fillId="0" borderId="0" xfId="0" applyFont="1" applyAlignment="1">
      <alignment vertical="center"/>
    </xf>
    <xf numFmtId="0" fontId="5" fillId="0" borderId="0" xfId="0" applyFont="1" applyAlignment="1">
      <alignment vertical="center"/>
    </xf>
    <xf numFmtId="0" fontId="25" fillId="0" borderId="0" xfId="0" applyFont="1" applyAlignment="1">
      <alignment horizontal="left" vertical="center"/>
    </xf>
    <xf numFmtId="0" fontId="0" fillId="0" borderId="0" xfId="0" applyAlignment="1">
      <alignment horizontal="left" vertical="top"/>
    </xf>
    <xf numFmtId="0" fontId="26" fillId="0" borderId="1" xfId="0" applyFont="1" applyBorder="1" applyAlignment="1">
      <alignment horizontal="left" vertical="top"/>
    </xf>
    <xf numFmtId="0" fontId="26" fillId="0" borderId="0" xfId="0" applyFont="1" applyAlignment="1">
      <alignment horizontal="left" vertical="top"/>
    </xf>
    <xf numFmtId="0" fontId="27" fillId="0" borderId="1" xfId="0" applyFont="1" applyFill="1" applyBorder="1" applyAlignment="1">
      <alignment horizontal="left" vertical="top" wrapText="1"/>
    </xf>
    <xf numFmtId="0" fontId="27" fillId="16" borderId="1" xfId="0" applyFont="1" applyFill="1" applyBorder="1" applyAlignment="1">
      <alignment horizontal="left" vertical="top" wrapText="1"/>
    </xf>
    <xf numFmtId="0" fontId="0" fillId="0" borderId="0" xfId="0" applyAlignment="1">
      <alignment horizontal="left" vertical="top" wrapText="1"/>
    </xf>
    <xf numFmtId="0" fontId="0" fillId="0" borderId="1" xfId="0" applyFill="1" applyBorder="1" applyAlignment="1">
      <alignment horizontal="left" vertical="top" wrapText="1"/>
    </xf>
    <xf numFmtId="0" fontId="28" fillId="0" borderId="1" xfId="0" applyNumberFormat="1" applyFont="1" applyFill="1" applyBorder="1" applyAlignment="1">
      <alignment horizontal="left" vertical="top" wrapText="1"/>
    </xf>
    <xf numFmtId="49" fontId="28" fillId="0" borderId="1" xfId="0" applyNumberFormat="1" applyFont="1" applyFill="1" applyBorder="1" applyAlignment="1">
      <alignment horizontal="left" vertical="top" wrapText="1"/>
    </xf>
    <xf numFmtId="43" fontId="0" fillId="0" borderId="1" xfId="2" applyFont="1" applyFill="1" applyBorder="1" applyAlignment="1">
      <alignment horizontal="left" vertical="top" wrapText="1"/>
    </xf>
    <xf numFmtId="14" fontId="0" fillId="0" borderId="1" xfId="0" applyNumberFormat="1" applyFill="1" applyBorder="1" applyAlignment="1">
      <alignment horizontal="left" vertical="top" wrapText="1"/>
    </xf>
    <xf numFmtId="22" fontId="0" fillId="0" borderId="1" xfId="0" applyNumberFormat="1" applyFill="1" applyBorder="1" applyAlignment="1">
      <alignment horizontal="left" vertical="top" wrapText="1"/>
    </xf>
    <xf numFmtId="0" fontId="33" fillId="22" borderId="6" xfId="0" applyFont="1" applyFill="1" applyBorder="1" applyAlignment="1">
      <alignment horizontal="center" vertical="center" wrapText="1"/>
    </xf>
    <xf numFmtId="0" fontId="33" fillId="22" borderId="1" xfId="0" applyFont="1" applyFill="1" applyBorder="1" applyAlignment="1">
      <alignment horizontal="center" vertical="center" wrapText="1"/>
    </xf>
    <xf numFmtId="0" fontId="34" fillId="21" borderId="1" xfId="0" applyFont="1" applyFill="1" applyBorder="1" applyAlignment="1">
      <alignment horizontal="center" vertical="center" wrapText="1"/>
    </xf>
    <xf numFmtId="0" fontId="34" fillId="21" borderId="6" xfId="0" applyFont="1" applyFill="1" applyBorder="1" applyAlignment="1">
      <alignment horizontal="center" vertical="center" wrapText="1"/>
    </xf>
    <xf numFmtId="0" fontId="34" fillId="22" borderId="1" xfId="0" applyFont="1" applyFill="1" applyBorder="1" applyAlignment="1">
      <alignment horizontal="center" vertical="center" wrapText="1"/>
    </xf>
    <xf numFmtId="0" fontId="34" fillId="22" borderId="6" xfId="0" applyFont="1" applyFill="1" applyBorder="1" applyAlignment="1">
      <alignment horizontal="center" vertical="center" wrapText="1"/>
    </xf>
    <xf numFmtId="0" fontId="34" fillId="23" borderId="1" xfId="0" applyFont="1" applyFill="1" applyBorder="1" applyAlignment="1">
      <alignment horizontal="center" vertical="center" wrapText="1"/>
    </xf>
    <xf numFmtId="0" fontId="35" fillId="24" borderId="1" xfId="0" applyFont="1" applyFill="1" applyBorder="1" applyAlignment="1">
      <alignment horizontal="center" vertical="center"/>
    </xf>
    <xf numFmtId="0" fontId="35" fillId="0" borderId="0" xfId="0" applyFont="1" applyAlignment="1">
      <alignment vertical="center"/>
    </xf>
    <xf numFmtId="0" fontId="36" fillId="0" borderId="1" xfId="0" applyFont="1" applyBorder="1" applyAlignment="1">
      <alignment horizontal="left" vertical="center" wrapText="1"/>
    </xf>
    <xf numFmtId="49" fontId="36" fillId="0" borderId="1" xfId="0" applyNumberFormat="1" applyFont="1" applyBorder="1" applyAlignment="1">
      <alignment horizontal="left" vertical="center" wrapText="1"/>
    </xf>
    <xf numFmtId="166" fontId="0" fillId="0" borderId="1" xfId="0" applyNumberFormat="1" applyBorder="1" applyAlignment="1">
      <alignment horizontal="center" vertical="center"/>
    </xf>
    <xf numFmtId="14" fontId="36" fillId="0" borderId="1" xfId="0" applyNumberFormat="1" applyFont="1" applyBorder="1" applyAlignment="1">
      <alignment horizontal="left" vertical="center" wrapText="1"/>
    </xf>
    <xf numFmtId="0" fontId="36" fillId="0" borderId="1" xfId="0" applyFont="1" applyBorder="1" applyAlignment="1">
      <alignment horizontal="left" vertical="center"/>
    </xf>
    <xf numFmtId="0" fontId="36" fillId="0" borderId="1" xfId="0" applyFont="1" applyBorder="1" applyAlignment="1">
      <alignment horizontal="left" vertical="top" wrapText="1"/>
    </xf>
    <xf numFmtId="0" fontId="36" fillId="0" borderId="1" xfId="0" applyFont="1" applyFill="1" applyBorder="1" applyAlignment="1">
      <alignment horizontal="left" vertical="center"/>
    </xf>
    <xf numFmtId="0" fontId="36" fillId="0" borderId="1" xfId="0" applyFont="1" applyFill="1" applyBorder="1" applyAlignment="1">
      <alignment horizontal="left" vertical="top" wrapText="1"/>
    </xf>
    <xf numFmtId="0" fontId="36" fillId="0" borderId="1" xfId="0" applyFont="1" applyFill="1" applyBorder="1" applyAlignment="1">
      <alignment horizontal="left" vertical="center" wrapText="1"/>
    </xf>
    <xf numFmtId="0" fontId="5" fillId="0" borderId="0" xfId="0" applyFont="1" applyFill="1" applyAlignment="1">
      <alignment vertical="center"/>
    </xf>
    <xf numFmtId="0" fontId="37" fillId="0" borderId="11" xfId="0" applyFont="1" applyBorder="1" applyAlignment="1">
      <alignment horizontal="center" vertical="center"/>
    </xf>
    <xf numFmtId="0" fontId="39" fillId="11" borderId="0" xfId="0" applyFont="1" applyFill="1" applyBorder="1" applyAlignment="1">
      <alignment vertical="center"/>
    </xf>
    <xf numFmtId="0" fontId="39" fillId="0" borderId="0" xfId="0" applyFont="1" applyBorder="1" applyAlignment="1">
      <alignment vertical="center"/>
    </xf>
    <xf numFmtId="0" fontId="41" fillId="11" borderId="0" xfId="0" applyFont="1" applyFill="1" applyBorder="1" applyAlignment="1">
      <alignment vertical="center"/>
    </xf>
    <xf numFmtId="0" fontId="41" fillId="0" borderId="0" xfId="0" applyFont="1" applyBorder="1" applyAlignment="1">
      <alignment vertical="center"/>
    </xf>
    <xf numFmtId="0" fontId="1" fillId="11" borderId="0" xfId="0" applyFont="1" applyFill="1" applyBorder="1" applyAlignment="1">
      <alignment vertical="center"/>
    </xf>
    <xf numFmtId="0" fontId="1" fillId="0" borderId="0" xfId="0" applyFont="1" applyBorder="1" applyAlignment="1">
      <alignment vertical="center"/>
    </xf>
    <xf numFmtId="0" fontId="39" fillId="0" borderId="0" xfId="0" applyFont="1" applyFill="1" applyBorder="1" applyAlignment="1">
      <alignment vertical="center"/>
    </xf>
    <xf numFmtId="49" fontId="39" fillId="0" borderId="1" xfId="0" applyNumberFormat="1" applyFont="1" applyFill="1" applyBorder="1" applyAlignment="1">
      <alignment horizontal="left" vertical="center" wrapText="1"/>
    </xf>
    <xf numFmtId="0" fontId="39" fillId="0" borderId="1" xfId="0" applyFont="1" applyFill="1" applyBorder="1" applyAlignment="1">
      <alignment vertical="center" wrapText="1"/>
    </xf>
    <xf numFmtId="0" fontId="39" fillId="0" borderId="1" xfId="0" applyFont="1" applyFill="1" applyBorder="1" applyAlignment="1">
      <alignment vertical="center"/>
    </xf>
    <xf numFmtId="49" fontId="39" fillId="0" borderId="1" xfId="0" applyNumberFormat="1" applyFont="1" applyFill="1" applyBorder="1" applyAlignment="1">
      <alignment horizontal="center" vertical="center" wrapText="1"/>
    </xf>
    <xf numFmtId="49" fontId="39" fillId="0" borderId="1" xfId="0" applyNumberFormat="1" applyFont="1" applyFill="1" applyBorder="1" applyAlignment="1">
      <alignment horizontal="center" vertical="center"/>
    </xf>
    <xf numFmtId="167" fontId="39" fillId="0" borderId="1" xfId="2" applyNumberFormat="1" applyFont="1" applyFill="1" applyBorder="1" applyAlignment="1">
      <alignment vertical="center"/>
    </xf>
    <xf numFmtId="0" fontId="39" fillId="0" borderId="1" xfId="0" applyFont="1" applyFill="1" applyBorder="1" applyAlignment="1">
      <alignment horizontal="center" vertical="center" wrapText="1"/>
    </xf>
    <xf numFmtId="3" fontId="39" fillId="0" borderId="1" xfId="0" applyNumberFormat="1" applyFont="1" applyFill="1" applyBorder="1" applyAlignment="1">
      <alignment horizontal="center" vertical="center" wrapText="1"/>
    </xf>
    <xf numFmtId="49" fontId="39" fillId="0" borderId="1" xfId="0" applyNumberFormat="1" applyFont="1" applyFill="1" applyBorder="1" applyAlignment="1">
      <alignment horizontal="left" vertical="center"/>
    </xf>
    <xf numFmtId="14" fontId="39" fillId="0" borderId="1" xfId="0" applyNumberFormat="1" applyFont="1" applyFill="1" applyBorder="1" applyAlignment="1">
      <alignment vertical="center" wrapText="1"/>
    </xf>
    <xf numFmtId="49" fontId="39" fillId="0" borderId="1" xfId="0" applyNumberFormat="1" applyFont="1" applyFill="1" applyBorder="1" applyAlignment="1">
      <alignment vertical="center" wrapText="1"/>
    </xf>
    <xf numFmtId="0" fontId="39" fillId="0" borderId="1" xfId="0" applyFont="1" applyFill="1" applyBorder="1" applyAlignment="1">
      <alignment horizontal="center" vertical="center"/>
    </xf>
    <xf numFmtId="168" fontId="39" fillId="0" borderId="1" xfId="2" applyNumberFormat="1" applyFont="1" applyFill="1" applyBorder="1" applyAlignment="1">
      <alignment vertical="center"/>
    </xf>
    <xf numFmtId="0" fontId="42" fillId="0" borderId="0" xfId="0" applyFont="1" applyFill="1" applyAlignment="1">
      <alignment vertical="center"/>
    </xf>
    <xf numFmtId="49" fontId="39" fillId="0" borderId="0" xfId="0" applyNumberFormat="1" applyFont="1" applyFill="1" applyAlignment="1">
      <alignment vertical="center" wrapText="1"/>
    </xf>
    <xf numFmtId="0" fontId="39" fillId="0" borderId="0" xfId="0" applyFont="1" applyFill="1" applyAlignment="1">
      <alignment vertical="center"/>
    </xf>
    <xf numFmtId="0" fontId="0" fillId="0" borderId="0" xfId="0" applyFill="1"/>
    <xf numFmtId="0" fontId="0"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left" vertical="center" wrapText="1" indent="1"/>
    </xf>
    <xf numFmtId="0" fontId="0" fillId="0" borderId="0" xfId="0" applyFont="1" applyFill="1" applyAlignment="1">
      <alignment horizontal="left" vertical="center" indent="5"/>
    </xf>
    <xf numFmtId="49" fontId="39" fillId="0" borderId="0" xfId="0" applyNumberFormat="1" applyFont="1" applyFill="1" applyAlignment="1">
      <alignment vertical="center"/>
    </xf>
    <xf numFmtId="0" fontId="20" fillId="0" borderId="0" xfId="0" applyFont="1" applyFill="1" applyAlignment="1">
      <alignment horizontal="justify" vertical="center"/>
    </xf>
    <xf numFmtId="0" fontId="0" fillId="0" borderId="0" xfId="0" applyFont="1" applyAlignment="1">
      <alignment horizontal="left" vertical="center" wrapText="1"/>
    </xf>
    <xf numFmtId="0" fontId="39" fillId="0" borderId="0" xfId="0" applyFont="1" applyAlignment="1">
      <alignment vertical="center"/>
    </xf>
    <xf numFmtId="49" fontId="39" fillId="0" borderId="0" xfId="0" applyNumberFormat="1" applyFont="1" applyAlignment="1">
      <alignment vertical="center"/>
    </xf>
    <xf numFmtId="0" fontId="43" fillId="0" borderId="0" xfId="0" applyFont="1" applyAlignment="1">
      <alignment horizontal="justify" vertical="center"/>
    </xf>
    <xf numFmtId="0" fontId="44" fillId="0" borderId="0" xfId="0" applyFont="1"/>
    <xf numFmtId="0" fontId="45" fillId="0" borderId="0" xfId="0" applyFont="1" applyAlignment="1">
      <alignment vertical="center"/>
    </xf>
    <xf numFmtId="0" fontId="25" fillId="0" borderId="5" xfId="0" applyFont="1" applyBorder="1" applyAlignment="1">
      <alignment horizontal="center" vertical="center"/>
    </xf>
    <xf numFmtId="0" fontId="45" fillId="0" borderId="0" xfId="0" applyFont="1" applyAlignment="1">
      <alignment horizontal="center" vertical="center"/>
    </xf>
    <xf numFmtId="0" fontId="36" fillId="22" borderId="6" xfId="0" applyFont="1" applyFill="1" applyBorder="1" applyAlignment="1">
      <alignment horizontal="center" vertical="center" wrapText="1"/>
    </xf>
    <xf numFmtId="0" fontId="36" fillId="22" borderId="1" xfId="0" applyFont="1" applyFill="1" applyBorder="1" applyAlignment="1">
      <alignment horizontal="center" vertical="center" wrapText="1"/>
    </xf>
    <xf numFmtId="0" fontId="48" fillId="24" borderId="1" xfId="0" applyFont="1" applyFill="1" applyBorder="1" applyAlignment="1">
      <alignment horizontal="center" vertical="center"/>
    </xf>
    <xf numFmtId="0" fontId="48" fillId="24" borderId="1" xfId="0" applyFont="1" applyFill="1" applyBorder="1" applyAlignment="1">
      <alignment horizontal="center" vertical="center" wrapText="1"/>
    </xf>
    <xf numFmtId="0" fontId="49" fillId="0" borderId="0" xfId="0" applyFont="1" applyAlignment="1">
      <alignment vertical="center"/>
    </xf>
    <xf numFmtId="0" fontId="36" fillId="11" borderId="1" xfId="0" applyFont="1" applyFill="1" applyBorder="1" applyAlignment="1">
      <alignment horizontal="left" vertical="center" wrapText="1"/>
    </xf>
    <xf numFmtId="0" fontId="36" fillId="11" borderId="1" xfId="0" applyFont="1" applyFill="1" applyBorder="1" applyAlignment="1">
      <alignment vertical="center" wrapText="1"/>
    </xf>
    <xf numFmtId="3" fontId="36" fillId="11" borderId="1" xfId="0" applyNumberFormat="1" applyFont="1" applyFill="1" applyBorder="1" applyAlignment="1">
      <alignment horizontal="left" vertical="center" wrapText="1"/>
    </xf>
    <xf numFmtId="165" fontId="36" fillId="11" borderId="1" xfId="0" applyNumberFormat="1" applyFont="1" applyFill="1" applyBorder="1" applyAlignment="1">
      <alignment horizontal="left" vertical="center" wrapText="1"/>
    </xf>
    <xf numFmtId="0" fontId="36" fillId="11" borderId="1" xfId="0" applyFont="1" applyFill="1" applyBorder="1" applyAlignment="1">
      <alignment horizontal="justify" vertical="center"/>
    </xf>
    <xf numFmtId="0" fontId="36" fillId="11" borderId="1" xfId="0" applyFont="1" applyFill="1" applyBorder="1" applyAlignment="1">
      <alignment horizontal="left" vertical="center"/>
    </xf>
    <xf numFmtId="0" fontId="45" fillId="11" borderId="0" xfId="0" applyFont="1" applyFill="1" applyAlignment="1">
      <alignment horizontal="left" vertical="center"/>
    </xf>
    <xf numFmtId="0" fontId="36" fillId="0" borderId="1" xfId="0" applyFont="1" applyBorder="1" applyAlignment="1">
      <alignment vertical="center" wrapText="1"/>
    </xf>
    <xf numFmtId="0" fontId="50" fillId="11" borderId="1" xfId="0" applyFont="1" applyFill="1" applyBorder="1" applyAlignment="1">
      <alignment horizontal="left" vertical="center" wrapText="1"/>
    </xf>
    <xf numFmtId="0" fontId="15" fillId="11" borderId="1" xfId="0" applyFont="1" applyFill="1" applyBorder="1" applyAlignment="1">
      <alignment horizontal="justify" vertical="center"/>
    </xf>
    <xf numFmtId="3" fontId="36" fillId="11" borderId="1" xfId="0" applyNumberFormat="1" applyFont="1" applyFill="1" applyBorder="1" applyAlignment="1">
      <alignment horizontal="center" vertical="center" wrapText="1"/>
    </xf>
    <xf numFmtId="3" fontId="36" fillId="0" borderId="1" xfId="0" applyNumberFormat="1" applyFont="1" applyFill="1" applyBorder="1" applyAlignment="1">
      <alignment horizontal="left" vertical="center" wrapText="1"/>
    </xf>
    <xf numFmtId="0" fontId="36" fillId="11" borderId="0" xfId="0" applyFont="1" applyFill="1" applyBorder="1" applyAlignment="1">
      <alignment horizontal="left" vertical="center" wrapText="1"/>
    </xf>
    <xf numFmtId="0" fontId="36" fillId="11" borderId="0" xfId="0" applyFont="1" applyFill="1" applyBorder="1" applyAlignment="1">
      <alignment wrapText="1"/>
    </xf>
    <xf numFmtId="3" fontId="36" fillId="11" borderId="0" xfId="0" applyNumberFormat="1" applyFont="1" applyFill="1" applyBorder="1" applyAlignment="1">
      <alignment horizontal="left" vertical="center" wrapText="1"/>
    </xf>
    <xf numFmtId="165" fontId="36" fillId="11" borderId="0" xfId="0" applyNumberFormat="1" applyFont="1" applyFill="1" applyBorder="1" applyAlignment="1">
      <alignment horizontal="left" vertical="center" wrapText="1"/>
    </xf>
    <xf numFmtId="0" fontId="52" fillId="11" borderId="0" xfId="0" applyFont="1" applyFill="1" applyBorder="1" applyAlignment="1">
      <alignment horizontal="justify" vertical="center"/>
    </xf>
    <xf numFmtId="0" fontId="36" fillId="11" borderId="0" xfId="0" applyFont="1" applyFill="1" applyBorder="1" applyAlignment="1">
      <alignment horizontal="left" vertical="center"/>
    </xf>
    <xf numFmtId="0" fontId="36" fillId="0" borderId="0" xfId="0" applyFont="1" applyBorder="1" applyAlignment="1">
      <alignment horizontal="left" vertical="center"/>
    </xf>
    <xf numFmtId="0" fontId="36" fillId="0" borderId="0" xfId="0" applyFont="1" applyBorder="1" applyAlignment="1">
      <alignment horizontal="left" vertical="center" wrapText="1"/>
    </xf>
    <xf numFmtId="0" fontId="39" fillId="0" borderId="0" xfId="0" applyFont="1" applyAlignment="1">
      <alignment horizontal="left" vertical="center"/>
    </xf>
    <xf numFmtId="165" fontId="36" fillId="0" borderId="0" xfId="0" applyNumberFormat="1" applyFont="1" applyBorder="1" applyAlignment="1">
      <alignment horizontal="left" vertical="center" wrapText="1"/>
    </xf>
    <xf numFmtId="0" fontId="52" fillId="0" borderId="0" xfId="0" applyFont="1" applyAlignment="1">
      <alignment horizontal="justify" vertical="center"/>
    </xf>
    <xf numFmtId="0" fontId="0" fillId="0" borderId="0" xfId="0" applyAlignment="1">
      <alignment vertical="center" wrapText="1"/>
    </xf>
    <xf numFmtId="0" fontId="0" fillId="0" borderId="0" xfId="0" applyBorder="1" applyAlignment="1">
      <alignment vertical="center"/>
    </xf>
    <xf numFmtId="0" fontId="53" fillId="0" borderId="0" xfId="0" applyFont="1" applyAlignment="1">
      <alignment horizontal="justify" vertical="center"/>
    </xf>
    <xf numFmtId="0" fontId="54" fillId="0" borderId="0" xfId="0" applyFont="1" applyAlignment="1">
      <alignment horizontal="justify" vertical="center"/>
    </xf>
    <xf numFmtId="0" fontId="0" fillId="0" borderId="0" xfId="0" applyFill="1" applyBorder="1" applyAlignment="1">
      <alignment vertical="center"/>
    </xf>
    <xf numFmtId="0" fontId="52" fillId="0" borderId="0" xfId="0" applyFont="1" applyAlignment="1">
      <alignment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20" fillId="0" borderId="0" xfId="0" applyFont="1" applyAlignment="1">
      <alignment horizontal="center" vertical="center"/>
    </xf>
    <xf numFmtId="0" fontId="57" fillId="22" borderId="6" xfId="0" applyFont="1" applyFill="1" applyBorder="1" applyAlignment="1">
      <alignment horizontal="center" vertical="center" wrapText="1"/>
    </xf>
    <xf numFmtId="0" fontId="57" fillId="22" borderId="1" xfId="0" applyFont="1" applyFill="1" applyBorder="1" applyAlignment="1">
      <alignment horizontal="center" vertical="center" wrapText="1"/>
    </xf>
    <xf numFmtId="0" fontId="58" fillId="21" borderId="1" xfId="0" applyFont="1" applyFill="1" applyBorder="1" applyAlignment="1">
      <alignment horizontal="center" vertical="center" wrapText="1"/>
    </xf>
    <xf numFmtId="0" fontId="58" fillId="21" borderId="6" xfId="0" applyFont="1" applyFill="1" applyBorder="1" applyAlignment="1">
      <alignment horizontal="center" vertical="center" wrapText="1"/>
    </xf>
    <xf numFmtId="0" fontId="58" fillId="22" borderId="1" xfId="0" applyFont="1" applyFill="1" applyBorder="1" applyAlignment="1">
      <alignment horizontal="center" vertical="center" wrapText="1"/>
    </xf>
    <xf numFmtId="0" fontId="58" fillId="22" borderId="6" xfId="0" applyFont="1" applyFill="1" applyBorder="1" applyAlignment="1">
      <alignment horizontal="center" vertical="center" wrapText="1"/>
    </xf>
    <xf numFmtId="0" fontId="58" fillId="23" borderId="1" xfId="0" applyFont="1" applyFill="1" applyBorder="1" applyAlignment="1">
      <alignment horizontal="center" vertical="center" wrapText="1"/>
    </xf>
    <xf numFmtId="0" fontId="59" fillId="24" borderId="1" xfId="0" applyFont="1" applyFill="1" applyBorder="1" applyAlignment="1">
      <alignment horizontal="center" vertical="center"/>
    </xf>
    <xf numFmtId="0" fontId="59" fillId="0" borderId="0" xfId="0" applyFont="1" applyAlignment="1">
      <alignment vertical="center"/>
    </xf>
    <xf numFmtId="0" fontId="15" fillId="0" borderId="2" xfId="0" applyFont="1" applyBorder="1" applyAlignment="1">
      <alignment horizontal="left" vertical="top" wrapText="1"/>
    </xf>
    <xf numFmtId="0" fontId="15" fillId="0" borderId="2" xfId="0" applyFont="1" applyFill="1" applyBorder="1" applyAlignment="1">
      <alignment horizontal="left" vertical="top" wrapText="1"/>
    </xf>
    <xf numFmtId="0" fontId="15" fillId="0" borderId="6" xfId="0" applyFont="1" applyBorder="1" applyAlignment="1">
      <alignment horizontal="left" vertical="top" wrapText="1"/>
    </xf>
    <xf numFmtId="0" fontId="15" fillId="0" borderId="1" xfId="0" applyFont="1" applyFill="1" applyBorder="1" applyAlignment="1">
      <alignment vertical="top" wrapText="1"/>
    </xf>
    <xf numFmtId="0" fontId="15" fillId="0" borderId="1" xfId="0" applyFont="1" applyFill="1" applyBorder="1" applyAlignment="1">
      <alignment horizontal="left" vertical="top" wrapText="1"/>
    </xf>
    <xf numFmtId="49" fontId="15" fillId="0" borderId="2" xfId="0" applyNumberFormat="1" applyFont="1" applyFill="1" applyBorder="1" applyAlignment="1">
      <alignment horizontal="left" vertical="top" wrapText="1"/>
    </xf>
    <xf numFmtId="14" fontId="15" fillId="0" borderId="2" xfId="0" applyNumberFormat="1" applyFont="1" applyBorder="1" applyAlignment="1">
      <alignment horizontal="left" vertical="top" wrapText="1"/>
    </xf>
    <xf numFmtId="0" fontId="15" fillId="0" borderId="1" xfId="0" applyFont="1" applyBorder="1" applyAlignment="1">
      <alignment horizontal="left" vertical="top" wrapText="1"/>
    </xf>
    <xf numFmtId="0" fontId="15" fillId="0" borderId="0" xfId="0" applyFont="1" applyAlignment="1">
      <alignment horizontal="left" vertical="top" wrapText="1"/>
    </xf>
    <xf numFmtId="0" fontId="20" fillId="0" borderId="0" xfId="0" applyFont="1" applyAlignment="1">
      <alignment horizontal="left" vertical="center"/>
    </xf>
    <xf numFmtId="0" fontId="15" fillId="0" borderId="1" xfId="0" applyFont="1" applyBorder="1" applyAlignment="1">
      <alignment vertical="top" wrapText="1"/>
    </xf>
    <xf numFmtId="14" fontId="15" fillId="0" borderId="1" xfId="0" applyNumberFormat="1" applyFont="1" applyBorder="1" applyAlignment="1">
      <alignment horizontal="left" vertical="top" wrapText="1"/>
    </xf>
    <xf numFmtId="0" fontId="15" fillId="0" borderId="1" xfId="0" applyFont="1" applyBorder="1" applyAlignment="1">
      <alignment horizontal="justify" vertical="top" wrapText="1"/>
    </xf>
    <xf numFmtId="49" fontId="15" fillId="0" borderId="1" xfId="0" applyNumberFormat="1" applyFont="1" applyFill="1" applyBorder="1" applyAlignment="1">
      <alignment horizontal="center" vertical="top" wrapText="1"/>
    </xf>
    <xf numFmtId="0" fontId="20" fillId="0" borderId="0" xfId="0" applyFont="1" applyFill="1" applyAlignment="1">
      <alignment vertical="center"/>
    </xf>
    <xf numFmtId="0" fontId="23" fillId="0" borderId="0" xfId="0" applyFont="1" applyAlignment="1">
      <alignment vertical="center"/>
    </xf>
    <xf numFmtId="4" fontId="20" fillId="0" borderId="0" xfId="0" applyNumberFormat="1" applyFont="1" applyFill="1" applyBorder="1" applyAlignment="1">
      <alignment vertical="center"/>
    </xf>
    <xf numFmtId="4" fontId="20" fillId="0" borderId="0" xfId="0" applyNumberFormat="1" applyFont="1" applyBorder="1" applyAlignment="1">
      <alignment vertical="center"/>
    </xf>
    <xf numFmtId="4" fontId="20" fillId="0" borderId="0" xfId="0" applyNumberFormat="1" applyFont="1" applyAlignment="1">
      <alignment vertical="center"/>
    </xf>
    <xf numFmtId="6" fontId="36" fillId="0" borderId="1" xfId="0" applyNumberFormat="1" applyFont="1" applyFill="1" applyBorder="1" applyAlignment="1">
      <alignment horizontal="left" vertical="center" wrapText="1"/>
    </xf>
    <xf numFmtId="14" fontId="36" fillId="11" borderId="1" xfId="0" applyNumberFormat="1" applyFont="1" applyFill="1" applyBorder="1" applyAlignment="1">
      <alignment horizontal="left" vertical="center" wrapText="1"/>
    </xf>
    <xf numFmtId="0" fontId="36" fillId="0" borderId="1" xfId="0" applyFont="1" applyBorder="1" applyAlignment="1" applyProtection="1">
      <alignment horizontal="left" vertical="center" wrapText="1"/>
      <protection locked="0"/>
    </xf>
    <xf numFmtId="8" fontId="36" fillId="0" borderId="1" xfId="0" applyNumberFormat="1" applyFont="1" applyFill="1" applyBorder="1" applyAlignment="1">
      <alignment horizontal="left" vertical="center" wrapText="1"/>
    </xf>
    <xf numFmtId="0" fontId="34" fillId="28" borderId="1" xfId="0" applyFont="1" applyFill="1" applyBorder="1" applyAlignment="1">
      <alignment horizontal="center" vertical="center" wrapText="1"/>
    </xf>
    <xf numFmtId="0" fontId="36" fillId="0" borderId="2" xfId="0" applyFont="1" applyBorder="1" applyAlignment="1">
      <alignment horizontal="center" vertical="center"/>
    </xf>
    <xf numFmtId="0" fontId="33" fillId="0" borderId="1" xfId="0" applyFont="1" applyBorder="1" applyAlignment="1">
      <alignment horizontal="center" vertical="center"/>
    </xf>
    <xf numFmtId="0" fontId="62" fillId="0" borderId="1" xfId="0" applyFont="1" applyBorder="1" applyAlignment="1">
      <alignment horizontal="justify" vertical="center"/>
    </xf>
    <xf numFmtId="0" fontId="62" fillId="0" borderId="1" xfId="0" applyFont="1" applyBorder="1" applyAlignment="1">
      <alignment horizontal="left" vertical="center" wrapText="1" indent="1"/>
    </xf>
    <xf numFmtId="0" fontId="62" fillId="28" borderId="1" xfId="0" applyFont="1" applyFill="1" applyBorder="1" applyAlignment="1">
      <alignment horizontal="left" vertical="center" wrapText="1" indent="1"/>
    </xf>
    <xf numFmtId="0" fontId="62" fillId="0" borderId="1" xfId="0" applyFont="1" applyBorder="1" applyAlignment="1">
      <alignment horizontal="center" vertical="center"/>
    </xf>
    <xf numFmtId="167" fontId="62" fillId="0" borderId="1" xfId="2" applyNumberFormat="1" applyFont="1" applyBorder="1" applyAlignment="1">
      <alignment horizontal="justify" vertical="center"/>
    </xf>
    <xf numFmtId="167" fontId="62" fillId="0" borderId="1" xfId="0" applyNumberFormat="1" applyFont="1" applyBorder="1" applyAlignment="1">
      <alignment horizontal="justify" vertical="center"/>
    </xf>
    <xf numFmtId="167" fontId="33" fillId="0" borderId="2" xfId="0" applyNumberFormat="1" applyFont="1" applyFill="1" applyBorder="1" applyAlignment="1">
      <alignment horizontal="left" vertical="center" wrapText="1"/>
    </xf>
    <xf numFmtId="0" fontId="36" fillId="0" borderId="2" xfId="0" applyFont="1" applyBorder="1" applyAlignment="1">
      <alignment horizontal="center" vertical="center" wrapText="1"/>
    </xf>
    <xf numFmtId="0" fontId="62" fillId="0" borderId="1" xfId="0" applyFont="1" applyFill="1" applyBorder="1" applyAlignment="1">
      <alignment horizontal="justify" vertical="center"/>
    </xf>
    <xf numFmtId="0" fontId="62" fillId="0" borderId="1" xfId="0" applyFont="1" applyFill="1" applyBorder="1" applyAlignment="1">
      <alignment horizontal="justify" vertical="center" wrapText="1"/>
    </xf>
    <xf numFmtId="0" fontId="33" fillId="0" borderId="1" xfId="0" applyFont="1" applyBorder="1" applyAlignment="1">
      <alignment horizontal="center" vertical="center" wrapText="1"/>
    </xf>
    <xf numFmtId="0" fontId="62" fillId="0" borderId="1" xfId="0" applyFont="1" applyBorder="1" applyAlignment="1">
      <alignment horizontal="justify" vertical="center" wrapText="1"/>
    </xf>
    <xf numFmtId="0" fontId="62" fillId="0" borderId="1" xfId="0" applyFont="1" applyBorder="1" applyAlignment="1">
      <alignment horizontal="left" vertical="center" wrapText="1"/>
    </xf>
    <xf numFmtId="0" fontId="62" fillId="0" borderId="1" xfId="0" applyFont="1" applyBorder="1" applyAlignment="1">
      <alignment horizontal="center" vertical="center" wrapText="1"/>
    </xf>
    <xf numFmtId="167" fontId="62" fillId="0" borderId="1" xfId="2" applyNumberFormat="1" applyFont="1" applyBorder="1" applyAlignment="1">
      <alignment horizontal="justify" vertical="center" wrapText="1"/>
    </xf>
    <xf numFmtId="167" fontId="62" fillId="0" borderId="1" xfId="0" applyNumberFormat="1" applyFont="1" applyBorder="1" applyAlignment="1">
      <alignment horizontal="justify" vertical="center" wrapText="1"/>
    </xf>
    <xf numFmtId="0" fontId="0" fillId="0" borderId="0" xfId="0" applyAlignment="1">
      <alignment horizontal="left" vertical="center" wrapText="1"/>
    </xf>
    <xf numFmtId="0" fontId="36" fillId="28" borderId="2" xfId="0" applyFont="1" applyFill="1" applyBorder="1" applyAlignment="1">
      <alignment horizontal="center" vertical="center" wrapText="1"/>
    </xf>
    <xf numFmtId="0" fontId="62" fillId="0" borderId="1" xfId="0" applyFont="1" applyFill="1" applyBorder="1" applyAlignment="1">
      <alignment horizontal="left" vertical="center" wrapText="1" indent="1"/>
    </xf>
    <xf numFmtId="0" fontId="36" fillId="28" borderId="1" xfId="0" applyFont="1" applyFill="1" applyBorder="1" applyAlignment="1">
      <alignment horizontal="center" vertical="center"/>
    </xf>
    <xf numFmtId="0" fontId="62" fillId="0" borderId="1" xfId="0" applyFont="1" applyFill="1" applyBorder="1" applyAlignment="1">
      <alignment horizontal="center" vertical="center"/>
    </xf>
    <xf numFmtId="167" fontId="62" fillId="0" borderId="1" xfId="2" applyNumberFormat="1" applyFont="1" applyFill="1" applyBorder="1" applyAlignment="1">
      <alignment horizontal="justify" vertical="center"/>
    </xf>
    <xf numFmtId="167" fontId="62" fillId="0" borderId="1" xfId="0" applyNumberFormat="1" applyFont="1" applyFill="1" applyBorder="1" applyAlignment="1">
      <alignment horizontal="justify" vertical="center"/>
    </xf>
    <xf numFmtId="0" fontId="62" fillId="11" borderId="1" xfId="0" applyFont="1" applyFill="1" applyBorder="1" applyAlignment="1">
      <alignment horizontal="justify" vertical="center"/>
    </xf>
    <xf numFmtId="0" fontId="62" fillId="11" borderId="1" xfId="0" applyFont="1" applyFill="1" applyBorder="1" applyAlignment="1">
      <alignment horizontal="center" vertical="center" wrapText="1"/>
    </xf>
    <xf numFmtId="0" fontId="36" fillId="0" borderId="0" xfId="0" applyFont="1" applyBorder="1" applyAlignment="1">
      <alignment horizontal="center" vertical="center"/>
    </xf>
    <xf numFmtId="0" fontId="33" fillId="0" borderId="0" xfId="0" applyFont="1" applyBorder="1" applyAlignment="1">
      <alignment horizontal="center" vertical="center"/>
    </xf>
    <xf numFmtId="0" fontId="62" fillId="0" borderId="0" xfId="0" applyFont="1" applyBorder="1" applyAlignment="1">
      <alignment horizontal="justify" vertical="center"/>
    </xf>
    <xf numFmtId="0" fontId="62" fillId="0" borderId="0" xfId="0" applyFont="1" applyBorder="1" applyAlignment="1">
      <alignment horizontal="left" vertical="center" wrapText="1" indent="1"/>
    </xf>
    <xf numFmtId="0" fontId="62" fillId="0" borderId="0" xfId="0" applyFont="1" applyBorder="1" applyAlignment="1">
      <alignment horizontal="center" vertical="center"/>
    </xf>
    <xf numFmtId="167" fontId="62" fillId="0" borderId="0" xfId="2" applyNumberFormat="1" applyFont="1" applyBorder="1" applyAlignment="1">
      <alignment horizontal="justify" vertical="center"/>
    </xf>
    <xf numFmtId="167" fontId="62" fillId="0" borderId="0" xfId="0" applyNumberFormat="1" applyFont="1" applyBorder="1" applyAlignment="1">
      <alignment horizontal="justify" vertical="center"/>
    </xf>
    <xf numFmtId="0" fontId="36" fillId="0" borderId="0" xfId="0" applyFont="1" applyBorder="1" applyAlignment="1">
      <alignment horizontal="center" vertical="center" wrapText="1"/>
    </xf>
    <xf numFmtId="0" fontId="62" fillId="0" borderId="0" xfId="0" applyFont="1" applyFill="1" applyBorder="1" applyAlignment="1">
      <alignment horizontal="justify" vertical="center"/>
    </xf>
    <xf numFmtId="167" fontId="33" fillId="0" borderId="1" xfId="0" applyNumberFormat="1" applyFont="1" applyFill="1" applyBorder="1" applyAlignment="1">
      <alignment horizontal="left" vertical="center" wrapText="1"/>
    </xf>
    <xf numFmtId="0" fontId="0" fillId="0" borderId="5" xfId="0" applyBorder="1" applyAlignment="1">
      <alignment horizontal="left" vertical="center"/>
    </xf>
    <xf numFmtId="0" fontId="5" fillId="0" borderId="0" xfId="0" applyFont="1" applyBorder="1" applyAlignment="1">
      <alignment vertical="center"/>
    </xf>
    <xf numFmtId="0" fontId="1" fillId="0" borderId="0" xfId="0" applyFont="1" applyAlignment="1">
      <alignment horizontal="center" vertical="center"/>
    </xf>
    <xf numFmtId="0" fontId="2" fillId="30" borderId="1" xfId="0" applyFont="1" applyFill="1" applyBorder="1" applyAlignment="1">
      <alignment vertical="center" wrapText="1"/>
    </xf>
    <xf numFmtId="0" fontId="2" fillId="32" borderId="1" xfId="0" applyFont="1" applyFill="1" applyBorder="1" applyAlignment="1">
      <alignment vertical="center" wrapText="1"/>
    </xf>
    <xf numFmtId="0" fontId="69" fillId="32" borderId="1" xfId="0" applyFont="1" applyFill="1" applyBorder="1" applyAlignment="1">
      <alignment vertical="center" wrapText="1"/>
    </xf>
    <xf numFmtId="0" fontId="2" fillId="33" borderId="1" xfId="0" applyFont="1" applyFill="1" applyBorder="1" applyAlignment="1">
      <alignment vertical="center" wrapText="1"/>
    </xf>
    <xf numFmtId="0" fontId="2" fillId="34" borderId="1" xfId="0" applyFont="1" applyFill="1" applyBorder="1" applyAlignment="1">
      <alignment vertical="center" wrapText="1"/>
    </xf>
    <xf numFmtId="0" fontId="2" fillId="27" borderId="1" xfId="0" applyFont="1" applyFill="1" applyBorder="1" applyAlignment="1">
      <alignment vertical="center" wrapText="1"/>
    </xf>
    <xf numFmtId="0" fontId="69" fillId="30" borderId="1" xfId="0" applyFont="1" applyFill="1" applyBorder="1" applyAlignment="1">
      <alignment vertical="center" wrapText="1"/>
    </xf>
    <xf numFmtId="0" fontId="2" fillId="20" borderId="1" xfId="0" applyFont="1" applyFill="1" applyBorder="1" applyAlignment="1">
      <alignment vertical="center" wrapText="1"/>
    </xf>
    <xf numFmtId="0" fontId="69" fillId="34" borderId="1" xfId="0" applyFont="1" applyFill="1" applyBorder="1" applyAlignment="1">
      <alignment vertical="center" wrapText="1"/>
    </xf>
    <xf numFmtId="0" fontId="2" fillId="38" borderId="1" xfId="0" applyFont="1" applyFill="1" applyBorder="1" applyAlignment="1">
      <alignment vertical="center" wrapText="1"/>
    </xf>
    <xf numFmtId="0" fontId="2" fillId="39" borderId="1" xfId="0" applyFont="1" applyFill="1" applyBorder="1" applyAlignment="1">
      <alignment vertical="center" wrapText="1"/>
    </xf>
    <xf numFmtId="0" fontId="2" fillId="19" borderId="1" xfId="0" applyFont="1" applyFill="1" applyBorder="1" applyAlignment="1">
      <alignment vertical="center" wrapText="1"/>
    </xf>
    <xf numFmtId="0" fontId="2" fillId="23" borderId="1" xfId="0" applyFont="1" applyFill="1" applyBorder="1" applyAlignment="1">
      <alignment vertical="center" wrapText="1"/>
    </xf>
    <xf numFmtId="0" fontId="2" fillId="41" borderId="1" xfId="0" applyFont="1" applyFill="1" applyBorder="1" applyAlignment="1">
      <alignment vertical="center" wrapText="1"/>
    </xf>
    <xf numFmtId="0" fontId="2" fillId="42" borderId="1" xfId="0" applyFont="1" applyFill="1" applyBorder="1" applyAlignment="1">
      <alignment vertical="center" wrapText="1"/>
    </xf>
    <xf numFmtId="0" fontId="2" fillId="43" borderId="1" xfId="0" applyFont="1" applyFill="1" applyBorder="1" applyAlignment="1">
      <alignment vertical="center" wrapText="1"/>
    </xf>
    <xf numFmtId="164" fontId="2" fillId="43" borderId="1" xfId="0" applyNumberFormat="1" applyFont="1" applyFill="1" applyBorder="1" applyAlignment="1">
      <alignment vertical="center"/>
    </xf>
    <xf numFmtId="164" fontId="2" fillId="41" borderId="1" xfId="0" applyNumberFormat="1" applyFont="1" applyFill="1" applyBorder="1" applyAlignment="1">
      <alignment vertical="center"/>
    </xf>
    <xf numFmtId="0" fontId="2" fillId="46" borderId="1" xfId="0" applyFont="1" applyFill="1" applyBorder="1" applyAlignment="1">
      <alignment vertical="center" wrapText="1"/>
    </xf>
    <xf numFmtId="0" fontId="2" fillId="17" borderId="1" xfId="0" applyFont="1" applyFill="1" applyBorder="1" applyAlignment="1">
      <alignment vertical="center" wrapText="1"/>
    </xf>
    <xf numFmtId="0" fontId="2" fillId="21" borderId="1" xfId="0" applyFont="1" applyFill="1" applyBorder="1" applyAlignment="1">
      <alignment vertical="center" wrapText="1"/>
    </xf>
    <xf numFmtId="164" fontId="2" fillId="46" borderId="1" xfId="0" applyNumberFormat="1" applyFont="1" applyFill="1" applyBorder="1" applyAlignment="1">
      <alignment vertical="center"/>
    </xf>
    <xf numFmtId="0" fontId="2" fillId="47" borderId="1" xfId="0" applyFont="1" applyFill="1" applyBorder="1" applyAlignment="1">
      <alignment vertical="center" wrapText="1"/>
    </xf>
    <xf numFmtId="0" fontId="2" fillId="28" borderId="1" xfId="0" applyFont="1" applyFill="1" applyBorder="1" applyAlignment="1">
      <alignment vertical="center" wrapText="1"/>
    </xf>
    <xf numFmtId="0" fontId="2" fillId="48" borderId="1" xfId="0" applyFont="1" applyFill="1" applyBorder="1" applyAlignment="1">
      <alignment vertical="center" wrapText="1"/>
    </xf>
    <xf numFmtId="164" fontId="2" fillId="28" borderId="1" xfId="0" applyNumberFormat="1" applyFont="1" applyFill="1" applyBorder="1" applyAlignment="1">
      <alignment vertical="center"/>
    </xf>
    <xf numFmtId="164" fontId="2" fillId="47" borderId="1" xfId="0" applyNumberFormat="1" applyFont="1" applyFill="1" applyBorder="1" applyAlignment="1">
      <alignment vertical="center"/>
    </xf>
    <xf numFmtId="0" fontId="2" fillId="49" borderId="1" xfId="0" applyFont="1" applyFill="1" applyBorder="1" applyAlignment="1">
      <alignment vertical="center" wrapText="1"/>
    </xf>
    <xf numFmtId="0" fontId="2" fillId="52" borderId="1" xfId="0" applyFont="1" applyFill="1" applyBorder="1" applyAlignment="1">
      <alignment vertical="center" wrapText="1"/>
    </xf>
    <xf numFmtId="164" fontId="2" fillId="52" borderId="1" xfId="0" applyNumberFormat="1" applyFont="1" applyFill="1" applyBorder="1" applyAlignment="1">
      <alignment vertical="center"/>
    </xf>
    <xf numFmtId="164" fontId="2" fillId="30" borderId="1" xfId="0" applyNumberFormat="1" applyFont="1" applyFill="1" applyBorder="1" applyAlignment="1">
      <alignment vertical="center"/>
    </xf>
    <xf numFmtId="0" fontId="2" fillId="53" borderId="1" xfId="0" applyFont="1" applyFill="1" applyBorder="1" applyAlignment="1">
      <alignment vertical="center" wrapText="1"/>
    </xf>
    <xf numFmtId="164" fontId="2" fillId="53" borderId="1" xfId="0" applyNumberFormat="1" applyFont="1" applyFill="1" applyBorder="1" applyAlignment="1">
      <alignment vertical="center"/>
    </xf>
    <xf numFmtId="164" fontId="2" fillId="49" borderId="1" xfId="0" applyNumberFormat="1" applyFont="1" applyFill="1" applyBorder="1" applyAlignment="1">
      <alignment vertical="center"/>
    </xf>
    <xf numFmtId="0" fontId="2" fillId="49" borderId="20" xfId="0" applyFont="1" applyFill="1" applyBorder="1" applyAlignment="1">
      <alignment vertical="center" wrapText="1"/>
    </xf>
    <xf numFmtId="164" fontId="2" fillId="49" borderId="20" xfId="0" applyNumberFormat="1" applyFont="1" applyFill="1" applyBorder="1" applyAlignment="1">
      <alignment vertical="center"/>
    </xf>
    <xf numFmtId="0" fontId="69" fillId="32" borderId="4" xfId="0" applyFont="1" applyFill="1" applyBorder="1" applyAlignment="1">
      <alignment vertical="center" wrapText="1"/>
    </xf>
    <xf numFmtId="0" fontId="66" fillId="29" borderId="22" xfId="0" applyFont="1" applyFill="1" applyBorder="1" applyAlignment="1">
      <alignment horizontal="center" vertical="center" wrapText="1"/>
    </xf>
    <xf numFmtId="164" fontId="66" fillId="29" borderId="22" xfId="0" applyNumberFormat="1" applyFont="1" applyFill="1" applyBorder="1" applyAlignment="1">
      <alignment horizontal="center" vertical="center"/>
    </xf>
    <xf numFmtId="0" fontId="67" fillId="29" borderId="23" xfId="0" applyFont="1" applyFill="1" applyBorder="1" applyAlignment="1">
      <alignment horizontal="center" vertical="center" wrapText="1"/>
    </xf>
    <xf numFmtId="0" fontId="66" fillId="29" borderId="24" xfId="0" applyFont="1" applyFill="1" applyBorder="1" applyAlignment="1">
      <alignment horizontal="center" vertical="center" wrapText="1"/>
    </xf>
    <xf numFmtId="0" fontId="2" fillId="43" borderId="8" xfId="0" applyFont="1" applyFill="1" applyBorder="1" applyAlignment="1">
      <alignment vertical="center" wrapText="1"/>
    </xf>
    <xf numFmtId="0" fontId="2" fillId="41" borderId="8" xfId="0" applyFont="1" applyFill="1" applyBorder="1" applyAlignment="1">
      <alignment vertical="center" wrapText="1"/>
    </xf>
    <xf numFmtId="0" fontId="2" fillId="46" borderId="8" xfId="0" applyFont="1" applyFill="1" applyBorder="1" applyAlignment="1">
      <alignment vertical="center" wrapText="1"/>
    </xf>
    <xf numFmtId="0" fontId="2" fillId="28" borderId="8" xfId="0" applyFont="1" applyFill="1" applyBorder="1" applyAlignment="1">
      <alignment vertical="center" wrapText="1"/>
    </xf>
    <xf numFmtId="0" fontId="2" fillId="47" borderId="8" xfId="0" applyFont="1" applyFill="1" applyBorder="1" applyAlignment="1">
      <alignment vertical="center" wrapText="1"/>
    </xf>
    <xf numFmtId="0" fontId="2" fillId="52" borderId="8" xfId="0" applyFont="1" applyFill="1" applyBorder="1" applyAlignment="1">
      <alignment vertical="center" wrapText="1"/>
    </xf>
    <xf numFmtId="0" fontId="2" fillId="30" borderId="8" xfId="0" applyFont="1" applyFill="1" applyBorder="1" applyAlignment="1">
      <alignment wrapText="1"/>
    </xf>
    <xf numFmtId="0" fontId="2" fillId="53" borderId="8" xfId="0" applyFont="1" applyFill="1" applyBorder="1" applyAlignment="1">
      <alignment vertical="center" wrapText="1"/>
    </xf>
    <xf numFmtId="0" fontId="2" fillId="49" borderId="8" xfId="0" applyFont="1" applyFill="1" applyBorder="1" applyAlignment="1">
      <alignment wrapText="1"/>
    </xf>
    <xf numFmtId="0" fontId="2" fillId="49" borderId="25" xfId="0" applyFont="1" applyFill="1" applyBorder="1" applyAlignment="1">
      <alignment wrapText="1"/>
    </xf>
    <xf numFmtId="0" fontId="66" fillId="29" borderId="16" xfId="0" applyFont="1" applyFill="1" applyBorder="1" applyAlignment="1">
      <alignment horizontal="center" vertical="center"/>
    </xf>
    <xf numFmtId="0" fontId="65" fillId="18" borderId="18" xfId="1" applyFont="1" applyFill="1" applyBorder="1" applyAlignment="1" applyProtection="1">
      <alignment vertical="top" wrapText="1"/>
    </xf>
    <xf numFmtId="0" fontId="2" fillId="18" borderId="18" xfId="0" applyFont="1" applyFill="1" applyBorder="1" applyAlignment="1">
      <alignment vertical="top" wrapText="1"/>
    </xf>
    <xf numFmtId="0" fontId="2" fillId="18" borderId="19" xfId="0" applyFont="1" applyFill="1" applyBorder="1" applyAlignment="1">
      <alignment vertical="top" wrapText="1"/>
    </xf>
    <xf numFmtId="0" fontId="65" fillId="18" borderId="17" xfId="1" applyFont="1" applyFill="1" applyBorder="1" applyAlignment="1" applyProtection="1">
      <alignment vertical="top" wrapText="1"/>
    </xf>
    <xf numFmtId="0" fontId="2" fillId="18" borderId="21" xfId="0" applyFont="1" applyFill="1" applyBorder="1" applyAlignment="1">
      <alignment vertical="top" wrapText="1"/>
    </xf>
    <xf numFmtId="0" fontId="2" fillId="52" borderId="8" xfId="0" applyFont="1" applyFill="1" applyBorder="1" applyAlignment="1">
      <alignment vertical="center" wrapText="1"/>
    </xf>
    <xf numFmtId="164" fontId="2" fillId="52" borderId="1" xfId="0" applyNumberFormat="1" applyFont="1" applyFill="1" applyBorder="1" applyAlignment="1">
      <alignment vertical="center"/>
    </xf>
    <xf numFmtId="0" fontId="2" fillId="53" borderId="8" xfId="0" applyFont="1" applyFill="1" applyBorder="1" applyAlignment="1">
      <alignment vertical="center" wrapText="1"/>
    </xf>
    <xf numFmtId="164" fontId="2" fillId="53" borderId="1" xfId="0" applyNumberFormat="1" applyFont="1" applyFill="1" applyBorder="1" applyAlignment="1">
      <alignment vertical="center"/>
    </xf>
    <xf numFmtId="0" fontId="39" fillId="51" borderId="29" xfId="0" applyFont="1" applyFill="1" applyBorder="1" applyAlignment="1">
      <alignment vertical="top" wrapText="1"/>
    </xf>
    <xf numFmtId="0" fontId="39" fillId="51" borderId="29" xfId="0" applyFont="1" applyFill="1" applyBorder="1" applyAlignment="1">
      <alignment vertical="top"/>
    </xf>
    <xf numFmtId="0" fontId="39" fillId="51" borderId="30" xfId="0" applyFont="1" applyFill="1" applyBorder="1" applyAlignment="1">
      <alignment vertical="top"/>
    </xf>
    <xf numFmtId="0" fontId="2" fillId="49" borderId="8" xfId="0" applyFont="1" applyFill="1" applyBorder="1" applyAlignment="1">
      <alignment vertical="center" wrapText="1"/>
    </xf>
    <xf numFmtId="164" fontId="2" fillId="49" borderId="1" xfId="0" applyNumberFormat="1" applyFont="1" applyFill="1" applyBorder="1" applyAlignment="1">
      <alignment vertical="center"/>
    </xf>
    <xf numFmtId="0" fontId="68" fillId="50" borderId="29" xfId="0" applyFont="1" applyFill="1" applyBorder="1" applyAlignment="1">
      <alignment vertical="top" wrapText="1"/>
    </xf>
    <xf numFmtId="0" fontId="68" fillId="50" borderId="29" xfId="0" applyFont="1" applyFill="1" applyBorder="1" applyAlignment="1">
      <alignment vertical="top"/>
    </xf>
    <xf numFmtId="0" fontId="2" fillId="20" borderId="8" xfId="0" applyFont="1" applyFill="1" applyBorder="1" applyAlignment="1">
      <alignment vertical="center" wrapText="1"/>
    </xf>
    <xf numFmtId="164" fontId="2" fillId="20" borderId="1" xfId="0" applyNumberFormat="1" applyFont="1" applyFill="1" applyBorder="1" applyAlignment="1">
      <alignment vertical="center"/>
    </xf>
    <xf numFmtId="0" fontId="2" fillId="33" borderId="8" xfId="0" applyFont="1" applyFill="1" applyBorder="1" applyAlignment="1">
      <alignment vertical="center" wrapText="1"/>
    </xf>
    <xf numFmtId="164" fontId="2" fillId="33" borderId="1" xfId="0" applyNumberFormat="1" applyFont="1" applyFill="1" applyBorder="1" applyAlignment="1">
      <alignment vertical="center"/>
    </xf>
    <xf numFmtId="0" fontId="68" fillId="37" borderId="29" xfId="0" applyFont="1" applyFill="1" applyBorder="1" applyAlignment="1">
      <alignment vertical="top" wrapText="1"/>
    </xf>
    <xf numFmtId="0" fontId="68" fillId="37" borderId="29" xfId="0" applyFont="1" applyFill="1" applyBorder="1" applyAlignment="1">
      <alignment vertical="top"/>
    </xf>
    <xf numFmtId="0" fontId="68" fillId="31" borderId="26" xfId="0" applyFont="1" applyFill="1" applyBorder="1" applyAlignment="1">
      <alignment vertical="top" wrapText="1"/>
    </xf>
    <xf numFmtId="0" fontId="68" fillId="31" borderId="26" xfId="0" applyFont="1" applyFill="1" applyBorder="1" applyAlignment="1">
      <alignment vertical="top"/>
    </xf>
    <xf numFmtId="0" fontId="68" fillId="31" borderId="27" xfId="0" applyFont="1" applyFill="1" applyBorder="1" applyAlignment="1">
      <alignment vertical="top"/>
    </xf>
    <xf numFmtId="0" fontId="69" fillId="32" borderId="10" xfId="0" applyFont="1" applyFill="1" applyBorder="1" applyAlignment="1">
      <alignment vertical="center" wrapText="1"/>
    </xf>
    <xf numFmtId="0" fontId="69" fillId="32" borderId="8" xfId="0" applyFont="1" applyFill="1" applyBorder="1" applyAlignment="1">
      <alignment vertical="center" wrapText="1"/>
    </xf>
    <xf numFmtId="164" fontId="69" fillId="32" borderId="4" xfId="0" applyNumberFormat="1" applyFont="1" applyFill="1" applyBorder="1" applyAlignment="1">
      <alignment vertical="center"/>
    </xf>
    <xf numFmtId="164" fontId="69" fillId="32" borderId="1" xfId="0" applyNumberFormat="1" applyFont="1" applyFill="1" applyBorder="1" applyAlignment="1">
      <alignment vertical="center"/>
    </xf>
    <xf numFmtId="164" fontId="69" fillId="34" borderId="1" xfId="0" applyNumberFormat="1" applyFont="1" applyFill="1" applyBorder="1" applyAlignment="1">
      <alignment vertical="center"/>
    </xf>
    <xf numFmtId="0" fontId="69" fillId="34" borderId="8" xfId="0" applyFont="1" applyFill="1" applyBorder="1" applyAlignment="1">
      <alignment vertical="center" wrapText="1"/>
    </xf>
    <xf numFmtId="0" fontId="2" fillId="27" borderId="8" xfId="0" applyFont="1" applyFill="1" applyBorder="1" applyAlignment="1">
      <alignment vertical="center" wrapText="1"/>
    </xf>
    <xf numFmtId="0" fontId="2" fillId="27" borderId="8" xfId="0" applyFont="1" applyFill="1" applyBorder="1" applyAlignment="1">
      <alignment wrapText="1"/>
    </xf>
    <xf numFmtId="164" fontId="2" fillId="27" borderId="1" xfId="0" applyNumberFormat="1" applyFont="1" applyFill="1" applyBorder="1" applyAlignment="1">
      <alignment vertical="center"/>
    </xf>
    <xf numFmtId="0" fontId="2" fillId="39" borderId="8" xfId="0" applyFont="1" applyFill="1" applyBorder="1" applyAlignment="1">
      <alignment vertical="center" wrapText="1"/>
    </xf>
    <xf numFmtId="164" fontId="2" fillId="39" borderId="1" xfId="0" applyNumberFormat="1" applyFont="1" applyFill="1" applyBorder="1" applyAlignment="1">
      <alignment vertical="center"/>
    </xf>
    <xf numFmtId="0" fontId="2" fillId="38" borderId="8" xfId="0" applyFont="1" applyFill="1" applyBorder="1" applyAlignment="1">
      <alignment vertical="center" wrapText="1"/>
    </xf>
    <xf numFmtId="164" fontId="2" fillId="38" borderId="1" xfId="0" applyNumberFormat="1" applyFont="1" applyFill="1" applyBorder="1" applyAlignment="1">
      <alignment vertical="center"/>
    </xf>
    <xf numFmtId="0" fontId="2" fillId="34" borderId="8" xfId="0" applyFont="1" applyFill="1" applyBorder="1" applyAlignment="1">
      <alignment vertical="center" wrapText="1"/>
    </xf>
    <xf numFmtId="164" fontId="2" fillId="34" borderId="1" xfId="0" applyNumberFormat="1" applyFont="1" applyFill="1" applyBorder="1" applyAlignment="1">
      <alignment vertical="center"/>
    </xf>
    <xf numFmtId="0" fontId="2" fillId="32" borderId="8" xfId="0" applyFont="1" applyFill="1" applyBorder="1" applyAlignment="1">
      <alignment vertical="center" wrapText="1"/>
    </xf>
    <xf numFmtId="164" fontId="2" fillId="32" borderId="1" xfId="0" applyNumberFormat="1" applyFont="1" applyFill="1" applyBorder="1" applyAlignment="1">
      <alignment vertical="center"/>
    </xf>
    <xf numFmtId="164" fontId="2" fillId="19" borderId="1" xfId="0" applyNumberFormat="1" applyFont="1" applyFill="1" applyBorder="1" applyAlignment="1">
      <alignment vertical="center"/>
    </xf>
    <xf numFmtId="0" fontId="2" fillId="23" borderId="8" xfId="0" applyFont="1" applyFill="1" applyBorder="1" applyAlignment="1">
      <alignment vertical="center" wrapText="1"/>
    </xf>
    <xf numFmtId="164" fontId="2" fillId="23" borderId="1" xfId="0" applyNumberFormat="1" applyFont="1" applyFill="1" applyBorder="1" applyAlignment="1">
      <alignment vertical="center"/>
    </xf>
    <xf numFmtId="0" fontId="2" fillId="19" borderId="8" xfId="0" applyFont="1" applyFill="1" applyBorder="1" applyAlignment="1">
      <alignment vertical="center" wrapText="1"/>
    </xf>
    <xf numFmtId="0" fontId="2" fillId="17" borderId="8" xfId="0" applyFont="1" applyFill="1" applyBorder="1" applyAlignment="1">
      <alignment vertical="center" wrapText="1"/>
    </xf>
    <xf numFmtId="164" fontId="2" fillId="17" borderId="1" xfId="0" applyNumberFormat="1" applyFont="1" applyFill="1" applyBorder="1" applyAlignment="1">
      <alignment vertical="center"/>
    </xf>
    <xf numFmtId="0" fontId="68" fillId="44" borderId="29" xfId="0" applyFont="1" applyFill="1" applyBorder="1" applyAlignment="1">
      <alignment vertical="top" wrapText="1"/>
    </xf>
    <xf numFmtId="0" fontId="68" fillId="44" borderId="29" xfId="0" applyFont="1" applyFill="1" applyBorder="1" applyAlignment="1">
      <alignment vertical="top"/>
    </xf>
    <xf numFmtId="0" fontId="2" fillId="30" borderId="8" xfId="0" applyFont="1" applyFill="1" applyBorder="1" applyAlignment="1">
      <alignment vertical="center" wrapText="1"/>
    </xf>
    <xf numFmtId="164" fontId="2" fillId="30" borderId="1" xfId="0" applyNumberFormat="1" applyFont="1" applyFill="1" applyBorder="1" applyAlignment="1">
      <alignment vertical="center"/>
    </xf>
    <xf numFmtId="0" fontId="68" fillId="35" borderId="28" xfId="0" applyFont="1" applyFill="1" applyBorder="1" applyAlignment="1">
      <alignment vertical="top" wrapText="1"/>
    </xf>
    <xf numFmtId="0" fontId="68" fillId="35" borderId="26" xfId="0" applyFont="1" applyFill="1" applyBorder="1" applyAlignment="1">
      <alignment vertical="top"/>
    </xf>
    <xf numFmtId="0" fontId="68" fillId="35" borderId="27" xfId="0" applyFont="1" applyFill="1" applyBorder="1" applyAlignment="1">
      <alignment vertical="top"/>
    </xf>
    <xf numFmtId="0" fontId="69" fillId="30" borderId="8" xfId="0" applyFont="1" applyFill="1" applyBorder="1" applyAlignment="1">
      <alignment vertical="center" wrapText="1"/>
    </xf>
    <xf numFmtId="164" fontId="69" fillId="30" borderId="1" xfId="0" applyNumberFormat="1" applyFont="1" applyFill="1" applyBorder="1" applyAlignment="1">
      <alignment vertical="center"/>
    </xf>
    <xf numFmtId="0" fontId="68" fillId="36" borderId="29" xfId="0" applyFont="1" applyFill="1" applyBorder="1" applyAlignment="1">
      <alignment horizontal="left" vertical="top" wrapText="1"/>
    </xf>
    <xf numFmtId="0" fontId="68" fillId="36" borderId="29" xfId="0" applyFont="1" applyFill="1" applyBorder="1" applyAlignment="1">
      <alignment horizontal="left" vertical="top"/>
    </xf>
    <xf numFmtId="0" fontId="2" fillId="41" borderId="8" xfId="0" applyFont="1" applyFill="1" applyBorder="1" applyAlignment="1">
      <alignment vertical="center" wrapText="1"/>
    </xf>
    <xf numFmtId="164" fontId="2" fillId="41" borderId="1" xfId="0" applyNumberFormat="1" applyFont="1" applyFill="1" applyBorder="1" applyAlignment="1">
      <alignment vertical="center"/>
    </xf>
    <xf numFmtId="0" fontId="2" fillId="42" borderId="8" xfId="0" applyFont="1" applyFill="1" applyBorder="1" applyAlignment="1">
      <alignment vertical="center" wrapText="1"/>
    </xf>
    <xf numFmtId="164" fontId="2" fillId="42" borderId="1" xfId="0" applyNumberFormat="1" applyFont="1" applyFill="1" applyBorder="1" applyAlignment="1">
      <alignment vertical="center"/>
    </xf>
    <xf numFmtId="0" fontId="68" fillId="40" borderId="28" xfId="0" applyFont="1" applyFill="1" applyBorder="1" applyAlignment="1">
      <alignment vertical="top" wrapText="1"/>
    </xf>
    <xf numFmtId="0" fontId="68" fillId="40" borderId="26" xfId="0" applyFont="1" applyFill="1" applyBorder="1" applyAlignment="1">
      <alignment vertical="top"/>
    </xf>
    <xf numFmtId="0" fontId="68" fillId="40" borderId="27" xfId="0" applyFont="1" applyFill="1" applyBorder="1" applyAlignment="1">
      <alignment vertical="top"/>
    </xf>
    <xf numFmtId="0" fontId="2" fillId="46" borderId="8" xfId="0" applyFont="1" applyFill="1" applyBorder="1" applyAlignment="1">
      <alignment vertical="center" wrapText="1"/>
    </xf>
    <xf numFmtId="164" fontId="2" fillId="46" borderId="1" xfId="0" applyNumberFormat="1" applyFont="1" applyFill="1" applyBorder="1" applyAlignment="1">
      <alignment vertical="center"/>
    </xf>
    <xf numFmtId="164" fontId="2" fillId="21" borderId="1" xfId="0" applyNumberFormat="1" applyFont="1" applyFill="1" applyBorder="1" applyAlignment="1">
      <alignment vertical="center"/>
    </xf>
    <xf numFmtId="0" fontId="2" fillId="21" borderId="8" xfId="0" applyFont="1" applyFill="1" applyBorder="1" applyAlignment="1">
      <alignment vertical="center" wrapText="1"/>
    </xf>
    <xf numFmtId="0" fontId="2" fillId="48" borderId="8" xfId="0" applyFont="1" applyFill="1" applyBorder="1" applyAlignment="1">
      <alignment vertical="center" wrapText="1"/>
    </xf>
    <xf numFmtId="164" fontId="2" fillId="48" borderId="1" xfId="0" applyNumberFormat="1" applyFont="1" applyFill="1" applyBorder="1" applyAlignment="1">
      <alignment vertical="center"/>
    </xf>
    <xf numFmtId="0" fontId="68" fillId="45" borderId="29" xfId="0" applyFont="1" applyFill="1" applyBorder="1" applyAlignment="1">
      <alignment vertical="top" wrapText="1"/>
    </xf>
    <xf numFmtId="0" fontId="68" fillId="45" borderId="29" xfId="0" applyFont="1" applyFill="1" applyBorder="1" applyAlignment="1">
      <alignment vertical="top"/>
    </xf>
    <xf numFmtId="0" fontId="2" fillId="47" borderId="8" xfId="0" applyFont="1" applyFill="1" applyBorder="1" applyAlignment="1">
      <alignment vertical="center" wrapText="1"/>
    </xf>
    <xf numFmtId="164" fontId="2" fillId="47" borderId="1" xfId="0" applyNumberFormat="1" applyFont="1" applyFill="1" applyBorder="1" applyAlignment="1">
      <alignment vertical="center"/>
    </xf>
    <xf numFmtId="0" fontId="6" fillId="0" borderId="5"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8" fillId="0" borderId="1"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lignment vertical="center"/>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3" fillId="9" borderId="6" xfId="0" applyFont="1" applyFill="1" applyBorder="1" applyAlignment="1">
      <alignment horizontal="left" vertical="center"/>
    </xf>
    <xf numFmtId="0" fontId="14" fillId="0" borderId="7" xfId="0" applyFont="1"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8" fillId="3"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8" fillId="11" borderId="6" xfId="0" applyFont="1" applyFill="1" applyBorder="1" applyAlignment="1">
      <alignment horizontal="left" vertical="center" wrapText="1"/>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2" fillId="0" borderId="7" xfId="0" applyFont="1" applyBorder="1" applyAlignment="1">
      <alignment vertical="center"/>
    </xf>
    <xf numFmtId="0" fontId="23" fillId="0" borderId="7" xfId="0" applyFont="1" applyBorder="1" applyAlignment="1">
      <alignment vertical="center"/>
    </xf>
    <xf numFmtId="0" fontId="20" fillId="0" borderId="7" xfId="0" applyFont="1" applyBorder="1" applyAlignment="1">
      <alignment vertical="center"/>
    </xf>
    <xf numFmtId="0" fontId="16" fillId="0" borderId="5" xfId="0" applyFont="1" applyBorder="1" applyAlignment="1">
      <alignment vertical="center" wrapText="1"/>
    </xf>
    <xf numFmtId="0" fontId="23" fillId="0" borderId="5" xfId="0" applyFont="1" applyBorder="1" applyAlignment="1">
      <alignment vertical="center"/>
    </xf>
    <xf numFmtId="0" fontId="20" fillId="0" borderId="5" xfId="0" applyFont="1" applyBorder="1" applyAlignment="1">
      <alignment vertical="center"/>
    </xf>
    <xf numFmtId="0" fontId="20" fillId="0" borderId="10" xfId="0" applyFont="1" applyBorder="1" applyAlignment="1">
      <alignment vertical="center"/>
    </xf>
    <xf numFmtId="0" fontId="23" fillId="11" borderId="6" xfId="0" applyFont="1" applyFill="1" applyBorder="1" applyAlignment="1">
      <alignment vertical="center"/>
    </xf>
    <xf numFmtId="0" fontId="23" fillId="11" borderId="8" xfId="0" applyFont="1" applyFill="1" applyBorder="1" applyAlignment="1">
      <alignment vertical="center"/>
    </xf>
    <xf numFmtId="0" fontId="26" fillId="0" borderId="1" xfId="0" applyFont="1" applyBorder="1" applyAlignment="1">
      <alignment horizontal="left" vertical="top"/>
    </xf>
    <xf numFmtId="0" fontId="29" fillId="0" borderId="5" xfId="0" applyFont="1" applyBorder="1" applyAlignment="1">
      <alignment horizontal="center" vertical="center"/>
    </xf>
    <xf numFmtId="0" fontId="30" fillId="17" borderId="6" xfId="0" applyFont="1" applyFill="1" applyBorder="1" applyAlignment="1">
      <alignment horizontal="center" vertical="center" wrapText="1"/>
    </xf>
    <xf numFmtId="0" fontId="30" fillId="17" borderId="7" xfId="0" applyFont="1" applyFill="1" applyBorder="1" applyAlignment="1">
      <alignment horizontal="center" vertical="center" wrapText="1"/>
    </xf>
    <xf numFmtId="0" fontId="30" fillId="17" borderId="8" xfId="0" applyFont="1" applyFill="1" applyBorder="1" applyAlignment="1">
      <alignment horizontal="center" vertical="center" wrapText="1"/>
    </xf>
    <xf numFmtId="0" fontId="30" fillId="18" borderId="6" xfId="0" applyFont="1" applyFill="1" applyBorder="1" applyAlignment="1">
      <alignment horizontal="center" vertical="center" wrapText="1"/>
    </xf>
    <xf numFmtId="0" fontId="30" fillId="18" borderId="7" xfId="0" applyFont="1" applyFill="1" applyBorder="1" applyAlignment="1">
      <alignment horizontal="center" vertical="center" wrapText="1"/>
    </xf>
    <xf numFmtId="0" fontId="30" fillId="18" borderId="8"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30" fillId="20" borderId="1" xfId="0" applyFont="1" applyFill="1" applyBorder="1" applyAlignment="1">
      <alignment horizontal="center" vertical="center" wrapText="1"/>
    </xf>
    <xf numFmtId="0" fontId="38" fillId="0" borderId="11" xfId="0" applyFont="1" applyBorder="1" applyAlignment="1">
      <alignment horizontal="left" vertical="center" wrapText="1"/>
    </xf>
    <xf numFmtId="0" fontId="31" fillId="23" borderId="2" xfId="0" applyFont="1" applyFill="1" applyBorder="1" applyAlignment="1">
      <alignment horizontal="center" vertical="center" wrapText="1"/>
    </xf>
    <xf numFmtId="0" fontId="31" fillId="23" borderId="4" xfId="0" applyFont="1" applyFill="1" applyBorder="1" applyAlignment="1">
      <alignment horizontal="center" vertical="center" wrapText="1"/>
    </xf>
    <xf numFmtId="0" fontId="31" fillId="24" borderId="1" xfId="0" applyFont="1" applyFill="1" applyBorder="1" applyAlignment="1">
      <alignment horizontal="center" vertical="center" wrapText="1"/>
    </xf>
    <xf numFmtId="0" fontId="31" fillId="22" borderId="2" xfId="0" applyFont="1" applyFill="1" applyBorder="1" applyAlignment="1">
      <alignment horizontal="center" vertical="center" wrapText="1"/>
    </xf>
    <xf numFmtId="0" fontId="31" fillId="22" borderId="4" xfId="0" applyFont="1" applyFill="1" applyBorder="1" applyAlignment="1">
      <alignment horizontal="center" vertical="center" wrapText="1"/>
    </xf>
    <xf numFmtId="0" fontId="31" fillId="21" borderId="1" xfId="0" applyFont="1" applyFill="1" applyBorder="1" applyAlignment="1">
      <alignment horizontal="center" vertical="center" wrapText="1"/>
    </xf>
    <xf numFmtId="0" fontId="31" fillId="22" borderId="1"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7" xfId="0" applyFont="1" applyFill="1" applyBorder="1" applyAlignment="1">
      <alignment horizontal="center" vertical="center" wrapText="1"/>
    </xf>
    <xf numFmtId="0" fontId="31" fillId="22" borderId="8" xfId="0" applyFont="1" applyFill="1" applyBorder="1" applyAlignment="1">
      <alignment horizontal="center" vertical="center" wrapText="1"/>
    </xf>
    <xf numFmtId="0" fontId="37" fillId="0" borderId="0" xfId="0" applyFont="1" applyAlignment="1">
      <alignment horizontal="left" vertical="center"/>
    </xf>
    <xf numFmtId="0" fontId="31" fillId="21" borderId="2" xfId="0" applyFont="1" applyFill="1" applyBorder="1" applyAlignment="1">
      <alignment horizontal="center" vertical="center" wrapText="1"/>
    </xf>
    <xf numFmtId="0" fontId="31" fillId="21" borderId="4" xfId="0" applyFont="1" applyFill="1" applyBorder="1" applyAlignment="1">
      <alignment horizontal="center" vertical="center" wrapText="1"/>
    </xf>
    <xf numFmtId="0" fontId="39" fillId="11" borderId="0" xfId="0" applyFont="1" applyFill="1" applyAlignment="1">
      <alignment horizontal="center" vertical="center"/>
    </xf>
    <xf numFmtId="0" fontId="40" fillId="11" borderId="5" xfId="0" applyFont="1" applyFill="1" applyBorder="1" applyAlignment="1">
      <alignment horizontal="center" vertical="center"/>
    </xf>
    <xf numFmtId="0" fontId="41" fillId="25" borderId="1" xfId="0" applyFont="1" applyFill="1" applyBorder="1" applyAlignment="1">
      <alignment horizontal="center" vertical="center"/>
    </xf>
    <xf numFmtId="0" fontId="41" fillId="26" borderId="6" xfId="0" applyFont="1" applyFill="1" applyBorder="1" applyAlignment="1">
      <alignment horizontal="center" vertical="center"/>
    </xf>
    <xf numFmtId="0" fontId="41" fillId="26" borderId="7" xfId="0" applyFont="1" applyFill="1" applyBorder="1" applyAlignment="1">
      <alignment horizontal="center" vertical="center"/>
    </xf>
    <xf numFmtId="0" fontId="30" fillId="18" borderId="1" xfId="0" applyFont="1" applyFill="1" applyBorder="1" applyAlignment="1">
      <alignment horizontal="center" vertical="center" wrapText="1"/>
    </xf>
    <xf numFmtId="0" fontId="30" fillId="20" borderId="7" xfId="0" applyFont="1" applyFill="1" applyBorder="1" applyAlignment="1">
      <alignment horizontal="center" vertical="center" wrapText="1"/>
    </xf>
    <xf numFmtId="0" fontId="30" fillId="20" borderId="8" xfId="0" applyFont="1" applyFill="1" applyBorder="1" applyAlignment="1">
      <alignment horizontal="center" vertical="center" wrapText="1"/>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4" xfId="0" applyFont="1" applyFill="1" applyBorder="1" applyAlignment="1">
      <alignment horizontal="center" vertical="center"/>
    </xf>
    <xf numFmtId="49" fontId="39" fillId="0" borderId="2" xfId="0" applyNumberFormat="1" applyFont="1" applyFill="1" applyBorder="1" applyAlignment="1">
      <alignment horizontal="left" vertical="center" wrapText="1"/>
    </xf>
    <xf numFmtId="49" fontId="39" fillId="0" borderId="4" xfId="0" applyNumberFormat="1" applyFont="1" applyFill="1" applyBorder="1" applyAlignment="1">
      <alignment horizontal="left" vertical="center" wrapText="1"/>
    </xf>
    <xf numFmtId="0" fontId="1" fillId="22" borderId="2" xfId="0" applyFont="1" applyFill="1" applyBorder="1" applyAlignment="1">
      <alignment horizontal="center" vertical="center" wrapText="1"/>
    </xf>
    <xf numFmtId="0" fontId="1" fillId="22" borderId="4" xfId="0" applyFont="1" applyFill="1" applyBorder="1" applyAlignment="1">
      <alignment horizontal="center" vertical="center" wrapText="1"/>
    </xf>
    <xf numFmtId="0" fontId="1" fillId="22" borderId="12" xfId="0" applyFont="1" applyFill="1" applyBorder="1" applyAlignment="1">
      <alignment horizontal="center" vertical="center" wrapText="1"/>
    </xf>
    <xf numFmtId="0" fontId="1" fillId="22" borderId="10" xfId="0" applyFont="1" applyFill="1" applyBorder="1" applyAlignment="1">
      <alignment horizontal="center" vertical="center" wrapText="1"/>
    </xf>
    <xf numFmtId="0" fontId="1" fillId="27" borderId="2" xfId="0" applyFont="1" applyFill="1" applyBorder="1" applyAlignment="1">
      <alignment horizontal="center" vertical="center" wrapText="1"/>
    </xf>
    <xf numFmtId="0" fontId="1" fillId="27" borderId="4" xfId="0" applyFont="1" applyFill="1" applyBorder="1" applyAlignment="1">
      <alignment horizontal="center" vertical="center" wrapText="1"/>
    </xf>
    <xf numFmtId="0" fontId="1" fillId="21" borderId="2" xfId="0" applyFont="1" applyFill="1" applyBorder="1" applyAlignment="1">
      <alignment horizontal="center" vertical="center" wrapText="1"/>
    </xf>
    <xf numFmtId="0" fontId="1" fillId="21" borderId="4" xfId="0" applyFont="1" applyFill="1" applyBorder="1" applyAlignment="1">
      <alignment horizontal="center" vertical="center" wrapText="1"/>
    </xf>
    <xf numFmtId="0" fontId="1" fillId="21" borderId="12" xfId="0" applyFont="1" applyFill="1" applyBorder="1" applyAlignment="1">
      <alignment horizontal="center" vertical="center" wrapText="1"/>
    </xf>
    <xf numFmtId="0" fontId="1" fillId="21" borderId="10" xfId="0" applyFont="1" applyFill="1" applyBorder="1" applyAlignment="1">
      <alignment horizontal="center" vertical="center" wrapText="1"/>
    </xf>
    <xf numFmtId="0" fontId="0" fillId="0" borderId="0" xfId="0" applyFont="1" applyAlignment="1">
      <alignment horizontal="left" vertical="center" wrapText="1"/>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left" vertical="center" wrapText="1" indent="1"/>
    </xf>
    <xf numFmtId="0" fontId="46" fillId="21" borderId="1" xfId="0" applyFont="1" applyFill="1" applyBorder="1" applyAlignment="1">
      <alignment horizontal="center" vertical="center" wrapText="1"/>
    </xf>
    <xf numFmtId="0" fontId="46" fillId="21" borderId="2" xfId="0" applyFont="1" applyFill="1" applyBorder="1" applyAlignment="1">
      <alignment horizontal="center" vertical="center" wrapText="1"/>
    </xf>
    <xf numFmtId="0" fontId="46" fillId="21" borderId="4" xfId="0" applyFont="1" applyFill="1" applyBorder="1" applyAlignment="1">
      <alignment horizontal="center" vertical="center" wrapText="1"/>
    </xf>
    <xf numFmtId="0" fontId="25" fillId="0" borderId="0" xfId="0" applyFont="1" applyBorder="1" applyAlignment="1">
      <alignment horizontal="center" vertical="center"/>
    </xf>
    <xf numFmtId="0" fontId="46" fillId="22" borderId="2" xfId="0" applyFont="1" applyFill="1" applyBorder="1" applyAlignment="1">
      <alignment horizontal="center" vertical="center" wrapText="1"/>
    </xf>
    <xf numFmtId="0" fontId="46" fillId="22" borderId="4" xfId="0" applyFont="1" applyFill="1" applyBorder="1" applyAlignment="1">
      <alignment horizontal="center" vertical="center" wrapText="1"/>
    </xf>
    <xf numFmtId="0" fontId="46" fillId="23" borderId="2" xfId="0" applyFont="1" applyFill="1" applyBorder="1" applyAlignment="1">
      <alignment horizontal="center" vertical="center" wrapText="1"/>
    </xf>
    <xf numFmtId="0" fontId="46" fillId="23" borderId="4" xfId="0" applyFont="1" applyFill="1" applyBorder="1" applyAlignment="1">
      <alignment horizontal="center" vertical="center" wrapText="1"/>
    </xf>
    <xf numFmtId="0" fontId="46" fillId="22" borderId="1" xfId="0" applyFont="1" applyFill="1" applyBorder="1" applyAlignment="1">
      <alignment horizontal="center" vertical="center" wrapText="1"/>
    </xf>
    <xf numFmtId="0" fontId="46" fillId="22" borderId="6" xfId="0" applyFont="1" applyFill="1" applyBorder="1" applyAlignment="1">
      <alignment horizontal="center" vertical="center" wrapText="1"/>
    </xf>
    <xf numFmtId="0" fontId="46" fillId="22" borderId="7" xfId="0" applyFont="1" applyFill="1" applyBorder="1" applyAlignment="1">
      <alignment horizontal="center" vertical="center" wrapText="1"/>
    </xf>
    <xf numFmtId="0" fontId="46" fillId="22" borderId="8" xfId="0" applyFont="1" applyFill="1" applyBorder="1" applyAlignment="1">
      <alignment horizontal="center" vertical="center" wrapText="1"/>
    </xf>
    <xf numFmtId="0" fontId="46" fillId="24" borderId="1" xfId="0" applyFont="1" applyFill="1" applyBorder="1" applyAlignment="1">
      <alignment horizontal="center" vertical="center" wrapText="1"/>
    </xf>
    <xf numFmtId="0" fontId="36" fillId="11" borderId="0" xfId="0" applyFont="1" applyFill="1" applyBorder="1" applyAlignment="1">
      <alignment horizontal="left" vertical="center" wrapText="1"/>
    </xf>
    <xf numFmtId="0" fontId="38" fillId="0" borderId="0" xfId="0" applyFont="1" applyAlignment="1">
      <alignment horizontal="left" vertical="center" wrapText="1"/>
    </xf>
    <xf numFmtId="0" fontId="3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55" fillId="21" borderId="1" xfId="0" applyFont="1" applyFill="1" applyBorder="1" applyAlignment="1">
      <alignment horizontal="center" vertical="center" wrapText="1"/>
    </xf>
    <xf numFmtId="0" fontId="55" fillId="21" borderId="2" xfId="0" applyFont="1" applyFill="1" applyBorder="1" applyAlignment="1">
      <alignment horizontal="center" vertical="center" wrapText="1"/>
    </xf>
    <xf numFmtId="0" fontId="55" fillId="21" borderId="4" xfId="0" applyFont="1" applyFill="1" applyBorder="1" applyAlignment="1">
      <alignment horizontal="center" vertical="center" wrapText="1"/>
    </xf>
    <xf numFmtId="0" fontId="25" fillId="0" borderId="5" xfId="0" applyFont="1" applyBorder="1" applyAlignment="1">
      <alignment horizontal="center" vertical="center"/>
    </xf>
    <xf numFmtId="0" fontId="16" fillId="17" borderId="6" xfId="0" applyFont="1" applyFill="1" applyBorder="1" applyAlignment="1">
      <alignment horizontal="center" vertical="center" wrapText="1"/>
    </xf>
    <xf numFmtId="0" fontId="16" fillId="17" borderId="7" xfId="0" applyFont="1" applyFill="1" applyBorder="1" applyAlignment="1">
      <alignment horizontal="center" vertical="center" wrapText="1"/>
    </xf>
    <xf numFmtId="0" fontId="16" fillId="17" borderId="8" xfId="0" applyFont="1" applyFill="1" applyBorder="1" applyAlignment="1">
      <alignment horizontal="center" vertical="center" wrapText="1"/>
    </xf>
    <xf numFmtId="0" fontId="16" fillId="18" borderId="6" xfId="0" applyFont="1" applyFill="1" applyBorder="1" applyAlignment="1">
      <alignment horizontal="center" vertical="center" wrapText="1"/>
    </xf>
    <xf numFmtId="0" fontId="16" fillId="18" borderId="7" xfId="0" applyFont="1" applyFill="1" applyBorder="1" applyAlignment="1">
      <alignment horizontal="center" vertical="center" wrapText="1"/>
    </xf>
    <xf numFmtId="0" fontId="16" fillId="18" borderId="8"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16" fillId="20" borderId="1" xfId="0" applyFont="1" applyFill="1" applyBorder="1" applyAlignment="1">
      <alignment horizontal="center" vertical="center" wrapText="1"/>
    </xf>
    <xf numFmtId="0" fontId="55" fillId="23" borderId="2" xfId="0" applyFont="1" applyFill="1" applyBorder="1" applyAlignment="1">
      <alignment horizontal="center" vertical="center" wrapText="1"/>
    </xf>
    <xf numFmtId="0" fontId="55" fillId="23" borderId="4" xfId="0" applyFont="1" applyFill="1" applyBorder="1" applyAlignment="1">
      <alignment horizontal="center" vertical="center" wrapText="1"/>
    </xf>
    <xf numFmtId="0" fontId="55" fillId="22" borderId="1" xfId="0" applyFont="1" applyFill="1" applyBorder="1" applyAlignment="1">
      <alignment horizontal="center" vertical="center" wrapText="1"/>
    </xf>
    <xf numFmtId="0" fontId="55" fillId="22" borderId="6" xfId="0" applyFont="1" applyFill="1" applyBorder="1" applyAlignment="1">
      <alignment horizontal="center" vertical="center" wrapText="1"/>
    </xf>
    <xf numFmtId="0" fontId="55" fillId="22" borderId="7" xfId="0" applyFont="1" applyFill="1" applyBorder="1" applyAlignment="1">
      <alignment horizontal="center" vertical="center" wrapText="1"/>
    </xf>
    <xf numFmtId="0" fontId="55" fillId="22" borderId="8" xfId="0" applyFont="1" applyFill="1" applyBorder="1" applyAlignment="1">
      <alignment horizontal="center" vertical="center" wrapText="1"/>
    </xf>
    <xf numFmtId="0" fontId="55" fillId="22" borderId="2" xfId="0" applyFont="1" applyFill="1" applyBorder="1" applyAlignment="1">
      <alignment horizontal="center" vertical="center" wrapText="1"/>
    </xf>
    <xf numFmtId="0" fontId="55" fillId="22" borderId="4" xfId="0" applyFont="1" applyFill="1" applyBorder="1" applyAlignment="1">
      <alignment horizontal="center" vertical="center" wrapText="1"/>
    </xf>
    <xf numFmtId="0" fontId="55" fillId="24" borderId="1" xfId="0" applyFont="1" applyFill="1" applyBorder="1" applyAlignment="1">
      <alignment horizontal="center" vertical="center" wrapText="1"/>
    </xf>
    <xf numFmtId="0" fontId="60" fillId="0" borderId="5" xfId="0" applyFont="1" applyBorder="1" applyAlignment="1">
      <alignment horizontal="center" vertical="center"/>
    </xf>
    <xf numFmtId="0" fontId="30" fillId="17" borderId="1"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61" fillId="0" borderId="5" xfId="0" applyFont="1" applyBorder="1" applyAlignment="1">
      <alignment horizontal="center" vertical="center"/>
    </xf>
    <xf numFmtId="0" fontId="31" fillId="28" borderId="1" xfId="0" applyFont="1" applyFill="1" applyBorder="1" applyAlignment="1">
      <alignment horizontal="center" vertical="center" wrapText="1"/>
    </xf>
    <xf numFmtId="0" fontId="3" fillId="0" borderId="0" xfId="1" applyAlignment="1" applyProtection="1">
      <alignment vertical="center"/>
    </xf>
    <xf numFmtId="0" fontId="0" fillId="0" borderId="0" xfId="0" applyAlignment="1">
      <alignment vertical="center"/>
    </xf>
  </cellXfs>
  <cellStyles count="3">
    <cellStyle name="čárky" xfId="2" builtinId="3"/>
    <cellStyle name="Hypertextový odkaz" xfId="1" builtinId="8"/>
    <cellStyle name="normální"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1904673</xdr:colOff>
      <xdr:row>0</xdr:row>
      <xdr:rowOff>534924</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0" y="0"/>
          <a:ext cx="5171748" cy="534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95250</xdr:colOff>
      <xdr:row>1</xdr:row>
      <xdr:rowOff>795338</xdr:rowOff>
    </xdr:to>
    <xdr:pic>
      <xdr:nvPicPr>
        <xdr:cNvPr id="2" name="Obrázek 1" descr="CZ_RO_B_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3314700" cy="98583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1500188</xdr:colOff>
      <xdr:row>0</xdr:row>
      <xdr:rowOff>0</xdr:rowOff>
    </xdr:from>
    <xdr:to>
      <xdr:col>5</xdr:col>
      <xdr:colOff>459582</xdr:colOff>
      <xdr:row>1</xdr:row>
      <xdr:rowOff>962025</xdr:rowOff>
    </xdr:to>
    <xdr:pic>
      <xdr:nvPicPr>
        <xdr:cNvPr id="3" name="Obrázek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95638" y="0"/>
          <a:ext cx="2026444" cy="1152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dotaceeu.cz/cs/Fondy-EU/2014-2020/Operacni-programy/OP-Rybarstvi-2014%E2%80%932020" TargetMode="External"/><Relationship Id="rId3" Type="http://schemas.openxmlformats.org/officeDocument/2006/relationships/hyperlink" Target="http://www.dotaceeu.cz/cs/Fondy-EU/2014-2020/Operacni-programy/OP-Zamestnanost" TargetMode="External"/><Relationship Id="rId7" Type="http://schemas.openxmlformats.org/officeDocument/2006/relationships/hyperlink" Target="http://www.dotaceeu.cz/cs/Fondy-EU/2014-2020/Operacni-programy/OP-Technicka-pomoc" TargetMode="External"/><Relationship Id="rId2" Type="http://schemas.openxmlformats.org/officeDocument/2006/relationships/hyperlink" Target="http://www.dotaceeu.cz/cs/Fondy-EU/2014-2020/Operacni-programy/OP-Vyzkum,-vyvoj-a-vzdelavani-%281%29" TargetMode="External"/><Relationship Id="rId1" Type="http://schemas.openxmlformats.org/officeDocument/2006/relationships/hyperlink" Target="http://www.mpo.cz/dokument157496.html" TargetMode="External"/><Relationship Id="rId6" Type="http://schemas.openxmlformats.org/officeDocument/2006/relationships/hyperlink" Target="http://www.dotaceeu.cz/cs/Fondy-EU/2014-2020/Operacni-programy/Integrovany-regionalni-operacni-program" TargetMode="External"/><Relationship Id="rId5" Type="http://schemas.openxmlformats.org/officeDocument/2006/relationships/hyperlink" Target="http://www.dotaceeu.cz/cs/Fondy-EU/2014-2020/Operacni-programy/OP-Zivotni-prostredi" TargetMode="External"/><Relationship Id="rId10" Type="http://schemas.openxmlformats.org/officeDocument/2006/relationships/printerSettings" Target="../printerSettings/printerSettings1.bin"/><Relationship Id="rId4" Type="http://schemas.openxmlformats.org/officeDocument/2006/relationships/hyperlink" Target="http://www.dotaceeu.cz/cs/Fondy-EU/2014-2020/Operacni-programy/OP-Doprava" TargetMode="External"/><Relationship Id="rId9" Type="http://schemas.openxmlformats.org/officeDocument/2006/relationships/hyperlink" Target="http://www.dotaceeu.cz/cs/Fondy-EU/2014-2020/Operacni-programy/Program-rozvoje-venkova"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msmt.cz/uploads/OP_VVV/harmonogram_vyzev/Harmonogram_vyzev_OP_VVV_na_rok_201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tabColor rgb="FFFFFF00"/>
  </sheetPr>
  <dimension ref="A1:G127"/>
  <sheetViews>
    <sheetView tabSelected="1" workbookViewId="0">
      <selection activeCell="B4" sqref="B4:B7"/>
    </sheetView>
  </sheetViews>
  <sheetFormatPr defaultRowHeight="12.75"/>
  <cols>
    <col min="1" max="1" width="21.7109375" style="1" customWidth="1"/>
    <col min="2" max="2" width="32.28515625" style="4" customWidth="1"/>
    <col min="3" max="3" width="58.42578125" style="3" customWidth="1"/>
    <col min="4" max="4" width="18" style="5" customWidth="1"/>
    <col min="5" max="5" width="43.42578125" style="4" customWidth="1"/>
    <col min="6" max="16384" width="9.140625" style="2"/>
  </cols>
  <sheetData>
    <row r="1" spans="1:7" s="274" customFormat="1" ht="21.75" customHeight="1" thickBot="1">
      <c r="A1" s="326" t="s">
        <v>5</v>
      </c>
      <c r="B1" s="315" t="s">
        <v>1</v>
      </c>
      <c r="C1" s="312" t="s">
        <v>2</v>
      </c>
      <c r="D1" s="313" t="s">
        <v>3</v>
      </c>
      <c r="E1" s="314" t="s">
        <v>4</v>
      </c>
    </row>
    <row r="2" spans="1:7" ht="12" customHeight="1">
      <c r="A2" s="349" t="s">
        <v>1053</v>
      </c>
      <c r="B2" s="352" t="s">
        <v>6</v>
      </c>
      <c r="C2" s="311" t="s">
        <v>7</v>
      </c>
      <c r="D2" s="354">
        <v>1352544000</v>
      </c>
      <c r="E2" s="327" t="s">
        <v>174</v>
      </c>
    </row>
    <row r="3" spans="1:7" ht="24">
      <c r="A3" s="350"/>
      <c r="B3" s="353"/>
      <c r="C3" s="277" t="s">
        <v>8</v>
      </c>
      <c r="D3" s="355"/>
      <c r="E3" s="328"/>
    </row>
    <row r="4" spans="1:7" ht="12">
      <c r="A4" s="350"/>
      <c r="B4" s="357" t="s">
        <v>9</v>
      </c>
      <c r="C4" s="283" t="s">
        <v>10</v>
      </c>
      <c r="D4" s="356">
        <v>892130000</v>
      </c>
      <c r="E4" s="328"/>
    </row>
    <row r="5" spans="1:7" ht="12">
      <c r="A5" s="350"/>
      <c r="B5" s="357"/>
      <c r="C5" s="283" t="s">
        <v>11</v>
      </c>
      <c r="D5" s="356"/>
      <c r="E5" s="328"/>
    </row>
    <row r="6" spans="1:7" ht="12">
      <c r="A6" s="350"/>
      <c r="B6" s="357"/>
      <c r="C6" s="283" t="s">
        <v>12</v>
      </c>
      <c r="D6" s="356"/>
      <c r="E6" s="328"/>
      <c r="G6" s="3"/>
    </row>
    <row r="7" spans="1:7" ht="12">
      <c r="A7" s="350"/>
      <c r="B7" s="357"/>
      <c r="C7" s="283" t="s">
        <v>13</v>
      </c>
      <c r="D7" s="356"/>
      <c r="E7" s="328"/>
      <c r="G7" s="3"/>
    </row>
    <row r="8" spans="1:7" ht="24">
      <c r="A8" s="350"/>
      <c r="B8" s="358" t="s">
        <v>14</v>
      </c>
      <c r="C8" s="280" t="s">
        <v>15</v>
      </c>
      <c r="D8" s="360">
        <v>1217129000</v>
      </c>
      <c r="E8" s="328"/>
    </row>
    <row r="9" spans="1:7" ht="12">
      <c r="A9" s="350"/>
      <c r="B9" s="359"/>
      <c r="C9" s="280" t="s">
        <v>16</v>
      </c>
      <c r="D9" s="360"/>
      <c r="E9" s="328"/>
    </row>
    <row r="10" spans="1:7" ht="12">
      <c r="A10" s="350"/>
      <c r="B10" s="359"/>
      <c r="C10" s="280" t="s">
        <v>17</v>
      </c>
      <c r="D10" s="360"/>
      <c r="E10" s="328"/>
    </row>
    <row r="11" spans="1:7" ht="24">
      <c r="A11" s="350"/>
      <c r="B11" s="359"/>
      <c r="C11" s="280" t="s">
        <v>18</v>
      </c>
      <c r="D11" s="360"/>
      <c r="E11" s="328"/>
    </row>
    <row r="12" spans="1:7" ht="12">
      <c r="A12" s="350"/>
      <c r="B12" s="359"/>
      <c r="C12" s="280" t="s">
        <v>19</v>
      </c>
      <c r="D12" s="360"/>
      <c r="E12" s="328"/>
    </row>
    <row r="13" spans="1:7" ht="12">
      <c r="A13" s="350"/>
      <c r="B13" s="359"/>
      <c r="C13" s="280" t="s">
        <v>20</v>
      </c>
      <c r="D13" s="360"/>
      <c r="E13" s="328"/>
    </row>
    <row r="14" spans="1:7" ht="12">
      <c r="A14" s="350"/>
      <c r="B14" s="365" t="s">
        <v>21</v>
      </c>
      <c r="C14" s="279" t="s">
        <v>22</v>
      </c>
      <c r="D14" s="366">
        <v>743657000</v>
      </c>
      <c r="E14" s="328"/>
    </row>
    <row r="15" spans="1:7" ht="24">
      <c r="A15" s="350"/>
      <c r="B15" s="365"/>
      <c r="C15" s="279" t="s">
        <v>23</v>
      </c>
      <c r="D15" s="366"/>
      <c r="E15" s="328"/>
    </row>
    <row r="16" spans="1:7" ht="12">
      <c r="A16" s="350"/>
      <c r="B16" s="367" t="s">
        <v>24</v>
      </c>
      <c r="C16" s="276" t="s">
        <v>25</v>
      </c>
      <c r="D16" s="368">
        <v>125600000</v>
      </c>
      <c r="E16" s="328"/>
    </row>
    <row r="17" spans="1:5" ht="24">
      <c r="A17" s="351"/>
      <c r="B17" s="367"/>
      <c r="C17" s="276" t="s">
        <v>26</v>
      </c>
      <c r="D17" s="368"/>
      <c r="E17" s="329"/>
    </row>
    <row r="18" spans="1:5" ht="24" customHeight="1">
      <c r="A18" s="379" t="s">
        <v>1054</v>
      </c>
      <c r="B18" s="382" t="s">
        <v>27</v>
      </c>
      <c r="C18" s="281" t="s">
        <v>28</v>
      </c>
      <c r="D18" s="383">
        <v>1006013000</v>
      </c>
      <c r="E18" s="330" t="s">
        <v>1061</v>
      </c>
    </row>
    <row r="19" spans="1:5" ht="24">
      <c r="A19" s="380"/>
      <c r="B19" s="382"/>
      <c r="C19" s="281" t="s">
        <v>29</v>
      </c>
      <c r="D19" s="383"/>
      <c r="E19" s="328"/>
    </row>
    <row r="20" spans="1:5" ht="12">
      <c r="A20" s="380"/>
      <c r="B20" s="382"/>
      <c r="C20" s="281" t="s">
        <v>30</v>
      </c>
      <c r="D20" s="383"/>
      <c r="E20" s="328"/>
    </row>
    <row r="21" spans="1:5" ht="12">
      <c r="A21" s="380"/>
      <c r="B21" s="382"/>
      <c r="C21" s="281" t="s">
        <v>31</v>
      </c>
      <c r="D21" s="383"/>
      <c r="E21" s="328"/>
    </row>
    <row r="22" spans="1:5" ht="24">
      <c r="A22" s="380"/>
      <c r="B22" s="343" t="s">
        <v>32</v>
      </c>
      <c r="C22" s="282" t="s">
        <v>33</v>
      </c>
      <c r="D22" s="344">
        <v>765904000</v>
      </c>
      <c r="E22" s="328"/>
    </row>
    <row r="23" spans="1:5" ht="36">
      <c r="A23" s="380"/>
      <c r="B23" s="343"/>
      <c r="C23" s="282" t="s">
        <v>34</v>
      </c>
      <c r="D23" s="344"/>
      <c r="E23" s="328"/>
    </row>
    <row r="24" spans="1:5" ht="24">
      <c r="A24" s="380"/>
      <c r="B24" s="343"/>
      <c r="C24" s="282" t="s">
        <v>35</v>
      </c>
      <c r="D24" s="344"/>
      <c r="E24" s="328"/>
    </row>
    <row r="25" spans="1:5" ht="24">
      <c r="A25" s="380"/>
      <c r="B25" s="343"/>
      <c r="C25" s="282" t="s">
        <v>36</v>
      </c>
      <c r="D25" s="344"/>
      <c r="E25" s="328"/>
    </row>
    <row r="26" spans="1:5" ht="24">
      <c r="A26" s="380"/>
      <c r="B26" s="343"/>
      <c r="C26" s="282" t="s">
        <v>37</v>
      </c>
      <c r="D26" s="344"/>
      <c r="E26" s="328"/>
    </row>
    <row r="27" spans="1:5" ht="36">
      <c r="A27" s="380"/>
      <c r="B27" s="343"/>
      <c r="C27" s="282" t="s">
        <v>38</v>
      </c>
      <c r="D27" s="344"/>
      <c r="E27" s="328"/>
    </row>
    <row r="28" spans="1:5" ht="24">
      <c r="A28" s="380"/>
      <c r="B28" s="345" t="s">
        <v>39</v>
      </c>
      <c r="C28" s="278" t="s">
        <v>40</v>
      </c>
      <c r="D28" s="346">
        <v>899277000</v>
      </c>
      <c r="E28" s="328"/>
    </row>
    <row r="29" spans="1:5" ht="24">
      <c r="A29" s="380"/>
      <c r="B29" s="345"/>
      <c r="C29" s="278" t="s">
        <v>41</v>
      </c>
      <c r="D29" s="346"/>
      <c r="E29" s="328"/>
    </row>
    <row r="30" spans="1:5" ht="24">
      <c r="A30" s="380"/>
      <c r="B30" s="345"/>
      <c r="C30" s="278" t="s">
        <v>42</v>
      </c>
      <c r="D30" s="346"/>
      <c r="E30" s="328"/>
    </row>
    <row r="31" spans="1:5" ht="24">
      <c r="A31" s="380"/>
      <c r="B31" s="345"/>
      <c r="C31" s="278" t="s">
        <v>43</v>
      </c>
      <c r="D31" s="346"/>
      <c r="E31" s="328"/>
    </row>
    <row r="32" spans="1:5" ht="24">
      <c r="A32" s="380"/>
      <c r="B32" s="345"/>
      <c r="C32" s="278" t="s">
        <v>44</v>
      </c>
      <c r="D32" s="346"/>
      <c r="E32" s="328"/>
    </row>
    <row r="33" spans="1:5" ht="12">
      <c r="A33" s="380"/>
      <c r="B33" s="345"/>
      <c r="C33" s="278" t="s">
        <v>45</v>
      </c>
      <c r="D33" s="346"/>
      <c r="E33" s="328"/>
    </row>
    <row r="34" spans="1:5" ht="24">
      <c r="A34" s="380"/>
      <c r="B34" s="345"/>
      <c r="C34" s="278" t="s">
        <v>46</v>
      </c>
      <c r="D34" s="346"/>
      <c r="E34" s="328"/>
    </row>
    <row r="35" spans="1:5" ht="12">
      <c r="A35" s="380"/>
      <c r="B35" s="377" t="s">
        <v>47</v>
      </c>
      <c r="C35" s="275" t="s">
        <v>48</v>
      </c>
      <c r="D35" s="378">
        <v>96865000</v>
      </c>
      <c r="E35" s="328"/>
    </row>
    <row r="36" spans="1:5" ht="12">
      <c r="A36" s="381"/>
      <c r="B36" s="377"/>
      <c r="C36" s="275" t="s">
        <v>49</v>
      </c>
      <c r="D36" s="378"/>
      <c r="E36" s="329"/>
    </row>
    <row r="37" spans="1:5" ht="48" customHeight="1">
      <c r="A37" s="384" t="s">
        <v>1055</v>
      </c>
      <c r="B37" s="361" t="s">
        <v>51</v>
      </c>
      <c r="C37" s="285" t="s">
        <v>52</v>
      </c>
      <c r="D37" s="362">
        <v>768767000</v>
      </c>
      <c r="E37" s="330" t="s">
        <v>177</v>
      </c>
    </row>
    <row r="38" spans="1:5" ht="12">
      <c r="A38" s="385"/>
      <c r="B38" s="361"/>
      <c r="C38" s="285" t="s">
        <v>53</v>
      </c>
      <c r="D38" s="362"/>
      <c r="E38" s="328"/>
    </row>
    <row r="39" spans="1:5" ht="12">
      <c r="A39" s="385"/>
      <c r="B39" s="361"/>
      <c r="C39" s="285" t="s">
        <v>54</v>
      </c>
      <c r="D39" s="362"/>
      <c r="E39" s="328"/>
    </row>
    <row r="40" spans="1:5" ht="12">
      <c r="A40" s="385"/>
      <c r="B40" s="361"/>
      <c r="C40" s="285" t="s">
        <v>55</v>
      </c>
      <c r="D40" s="362"/>
      <c r="E40" s="328"/>
    </row>
    <row r="41" spans="1:5" ht="24">
      <c r="A41" s="385"/>
      <c r="B41" s="372" t="s">
        <v>56</v>
      </c>
      <c r="C41" s="286" t="s">
        <v>57</v>
      </c>
      <c r="D41" s="369">
        <v>453819000</v>
      </c>
      <c r="E41" s="328"/>
    </row>
    <row r="42" spans="1:5" ht="24">
      <c r="A42" s="385"/>
      <c r="B42" s="372"/>
      <c r="C42" s="286" t="s">
        <v>58</v>
      </c>
      <c r="D42" s="369"/>
      <c r="E42" s="328"/>
    </row>
    <row r="43" spans="1:5" ht="24">
      <c r="A43" s="385"/>
      <c r="B43" s="372"/>
      <c r="C43" s="286" t="s">
        <v>59</v>
      </c>
      <c r="D43" s="369"/>
      <c r="E43" s="328"/>
    </row>
    <row r="44" spans="1:5" ht="12">
      <c r="A44" s="385"/>
      <c r="B44" s="370" t="s">
        <v>60</v>
      </c>
      <c r="C44" s="287" t="s">
        <v>61</v>
      </c>
      <c r="D44" s="371">
        <v>458820000</v>
      </c>
      <c r="E44" s="328"/>
    </row>
    <row r="45" spans="1:5" ht="12">
      <c r="A45" s="385"/>
      <c r="B45" s="370"/>
      <c r="C45" s="287" t="s">
        <v>62</v>
      </c>
      <c r="D45" s="371"/>
      <c r="E45" s="328"/>
    </row>
    <row r="46" spans="1:5" ht="12">
      <c r="A46" s="385"/>
      <c r="B46" s="370"/>
      <c r="C46" s="287" t="s">
        <v>63</v>
      </c>
      <c r="D46" s="371"/>
      <c r="E46" s="328"/>
    </row>
    <row r="47" spans="1:5" ht="12">
      <c r="A47" s="385"/>
      <c r="B47" s="370"/>
      <c r="C47" s="287" t="s">
        <v>64</v>
      </c>
      <c r="D47" s="371"/>
      <c r="E47" s="328"/>
    </row>
    <row r="48" spans="1:5" ht="12">
      <c r="A48" s="385"/>
      <c r="B48" s="370"/>
      <c r="C48" s="287" t="s">
        <v>65</v>
      </c>
      <c r="D48" s="371"/>
      <c r="E48" s="328"/>
    </row>
    <row r="49" spans="1:5" ht="24">
      <c r="A49" s="385"/>
      <c r="B49" s="372" t="s">
        <v>66</v>
      </c>
      <c r="C49" s="286" t="s">
        <v>67</v>
      </c>
      <c r="D49" s="369">
        <v>351735000</v>
      </c>
      <c r="E49" s="328"/>
    </row>
    <row r="50" spans="1:5" ht="12">
      <c r="A50" s="385"/>
      <c r="B50" s="372"/>
      <c r="C50" s="286" t="s">
        <v>68</v>
      </c>
      <c r="D50" s="369"/>
      <c r="E50" s="328"/>
    </row>
    <row r="51" spans="1:5" ht="12">
      <c r="A51" s="385"/>
      <c r="B51" s="372"/>
      <c r="C51" s="286" t="s">
        <v>69</v>
      </c>
      <c r="D51" s="369"/>
      <c r="E51" s="328"/>
    </row>
    <row r="52" spans="1:5" ht="12">
      <c r="A52" s="385"/>
      <c r="B52" s="372"/>
      <c r="C52" s="286" t="s">
        <v>70</v>
      </c>
      <c r="D52" s="369"/>
      <c r="E52" s="328"/>
    </row>
    <row r="53" spans="1:5" ht="24">
      <c r="A53" s="385"/>
      <c r="B53" s="361" t="s">
        <v>71</v>
      </c>
      <c r="C53" s="285" t="s">
        <v>72</v>
      </c>
      <c r="D53" s="362">
        <v>529627000</v>
      </c>
      <c r="E53" s="328"/>
    </row>
    <row r="54" spans="1:5" ht="24">
      <c r="A54" s="385"/>
      <c r="B54" s="361"/>
      <c r="C54" s="285" t="s">
        <v>73</v>
      </c>
      <c r="D54" s="362"/>
      <c r="E54" s="328"/>
    </row>
    <row r="55" spans="1:5" ht="12">
      <c r="A55" s="385"/>
      <c r="B55" s="363" t="s">
        <v>74</v>
      </c>
      <c r="C55" s="284" t="s">
        <v>75</v>
      </c>
      <c r="D55" s="364">
        <v>73825000</v>
      </c>
      <c r="E55" s="328"/>
    </row>
    <row r="56" spans="1:5" ht="12">
      <c r="A56" s="385"/>
      <c r="B56" s="363"/>
      <c r="C56" s="284" t="s">
        <v>76</v>
      </c>
      <c r="D56" s="364"/>
      <c r="E56" s="329"/>
    </row>
    <row r="57" spans="1:5" ht="36" customHeight="1">
      <c r="A57" s="390" t="s">
        <v>1056</v>
      </c>
      <c r="B57" s="386" t="s">
        <v>78</v>
      </c>
      <c r="C57" s="288" t="s">
        <v>79</v>
      </c>
      <c r="D57" s="387">
        <v>2395965000</v>
      </c>
      <c r="E57" s="330" t="s">
        <v>176</v>
      </c>
    </row>
    <row r="58" spans="1:5" ht="24">
      <c r="A58" s="391"/>
      <c r="B58" s="386"/>
      <c r="C58" s="288" t="s">
        <v>80</v>
      </c>
      <c r="D58" s="387"/>
      <c r="E58" s="328"/>
    </row>
    <row r="59" spans="1:5" ht="12">
      <c r="A59" s="391"/>
      <c r="B59" s="386"/>
      <c r="C59" s="288" t="s">
        <v>81</v>
      </c>
      <c r="D59" s="387"/>
      <c r="E59" s="328"/>
    </row>
    <row r="60" spans="1:5" ht="24">
      <c r="A60" s="391"/>
      <c r="B60" s="386"/>
      <c r="C60" s="288" t="s">
        <v>82</v>
      </c>
      <c r="D60" s="387"/>
      <c r="E60" s="328"/>
    </row>
    <row r="61" spans="1:5" ht="24">
      <c r="A61" s="391"/>
      <c r="B61" s="386"/>
      <c r="C61" s="288" t="s">
        <v>83</v>
      </c>
      <c r="D61" s="387"/>
      <c r="E61" s="328"/>
    </row>
    <row r="62" spans="1:5" ht="48">
      <c r="A62" s="391"/>
      <c r="B62" s="388" t="s">
        <v>84</v>
      </c>
      <c r="C62" s="289" t="s">
        <v>85</v>
      </c>
      <c r="D62" s="389">
        <v>1327051000</v>
      </c>
      <c r="E62" s="328"/>
    </row>
    <row r="63" spans="1:5" ht="24">
      <c r="A63" s="391"/>
      <c r="B63" s="388"/>
      <c r="C63" s="289" t="s">
        <v>86</v>
      </c>
      <c r="D63" s="389"/>
      <c r="E63" s="328"/>
    </row>
    <row r="64" spans="1:5" ht="24">
      <c r="A64" s="391"/>
      <c r="B64" s="388"/>
      <c r="C64" s="289" t="s">
        <v>87</v>
      </c>
      <c r="D64" s="389"/>
      <c r="E64" s="328"/>
    </row>
    <row r="65" spans="1:5" ht="48">
      <c r="A65" s="391"/>
      <c r="B65" s="316" t="s">
        <v>88</v>
      </c>
      <c r="C65" s="290" t="s">
        <v>89</v>
      </c>
      <c r="D65" s="291">
        <v>902317000</v>
      </c>
      <c r="E65" s="328"/>
    </row>
    <row r="66" spans="1:5" ht="12">
      <c r="A66" s="392"/>
      <c r="B66" s="317" t="s">
        <v>47</v>
      </c>
      <c r="C66" s="288" t="s">
        <v>90</v>
      </c>
      <c r="D66" s="292">
        <v>70437000</v>
      </c>
      <c r="E66" s="329"/>
    </row>
    <row r="67" spans="1:5" ht="48" customHeight="1">
      <c r="A67" s="375" t="s">
        <v>1057</v>
      </c>
      <c r="B67" s="393" t="s">
        <v>92</v>
      </c>
      <c r="C67" s="293" t="s">
        <v>93</v>
      </c>
      <c r="D67" s="394">
        <v>1568145000</v>
      </c>
      <c r="E67" s="330" t="s">
        <v>178</v>
      </c>
    </row>
    <row r="68" spans="1:5" ht="12">
      <c r="A68" s="376"/>
      <c r="B68" s="393"/>
      <c r="C68" s="293" t="s">
        <v>94</v>
      </c>
      <c r="D68" s="394"/>
      <c r="E68" s="328"/>
    </row>
    <row r="69" spans="1:5" ht="12">
      <c r="A69" s="376"/>
      <c r="B69" s="393"/>
      <c r="C69" s="293" t="s">
        <v>95</v>
      </c>
      <c r="D69" s="394"/>
      <c r="E69" s="328"/>
    </row>
    <row r="70" spans="1:5" ht="12">
      <c r="A70" s="376"/>
      <c r="B70" s="373" t="s">
        <v>96</v>
      </c>
      <c r="C70" s="294" t="s">
        <v>97</v>
      </c>
      <c r="D70" s="374">
        <v>1742182000</v>
      </c>
      <c r="E70" s="328"/>
    </row>
    <row r="71" spans="1:5" ht="24">
      <c r="A71" s="376"/>
      <c r="B71" s="373"/>
      <c r="C71" s="294" t="s">
        <v>98</v>
      </c>
      <c r="D71" s="374"/>
      <c r="E71" s="328"/>
    </row>
    <row r="72" spans="1:5" ht="24">
      <c r="A72" s="376"/>
      <c r="B72" s="373"/>
      <c r="C72" s="294" t="s">
        <v>99</v>
      </c>
      <c r="D72" s="374"/>
      <c r="E72" s="328"/>
    </row>
    <row r="73" spans="1:5" ht="24">
      <c r="A73" s="376"/>
      <c r="B73" s="373"/>
      <c r="C73" s="294" t="s">
        <v>100</v>
      </c>
      <c r="D73" s="374"/>
      <c r="E73" s="328"/>
    </row>
    <row r="74" spans="1:5" ht="12">
      <c r="A74" s="376"/>
      <c r="B74" s="373"/>
      <c r="C74" s="294" t="s">
        <v>101</v>
      </c>
      <c r="D74" s="374"/>
      <c r="E74" s="328"/>
    </row>
    <row r="75" spans="1:5" ht="24">
      <c r="A75" s="376"/>
      <c r="B75" s="396" t="s">
        <v>102</v>
      </c>
      <c r="C75" s="295" t="s">
        <v>103</v>
      </c>
      <c r="D75" s="395">
        <v>801933000</v>
      </c>
      <c r="E75" s="328"/>
    </row>
    <row r="76" spans="1:5" ht="24">
      <c r="A76" s="376"/>
      <c r="B76" s="396"/>
      <c r="C76" s="295" t="s">
        <v>104</v>
      </c>
      <c r="D76" s="395"/>
      <c r="E76" s="328"/>
    </row>
    <row r="77" spans="1:5" ht="12">
      <c r="A77" s="376"/>
      <c r="B77" s="396"/>
      <c r="C77" s="295" t="s">
        <v>105</v>
      </c>
      <c r="D77" s="395"/>
      <c r="E77" s="328"/>
    </row>
    <row r="78" spans="1:5" ht="24">
      <c r="A78" s="376"/>
      <c r="B78" s="373" t="s">
        <v>106</v>
      </c>
      <c r="C78" s="294" t="s">
        <v>107</v>
      </c>
      <c r="D78" s="374">
        <v>389563000</v>
      </c>
      <c r="E78" s="328"/>
    </row>
    <row r="79" spans="1:5" ht="24">
      <c r="A79" s="376"/>
      <c r="B79" s="373"/>
      <c r="C79" s="294" t="s">
        <v>108</v>
      </c>
      <c r="D79" s="374"/>
      <c r="E79" s="328"/>
    </row>
    <row r="80" spans="1:5" ht="12">
      <c r="A80" s="376"/>
      <c r="B80" s="318" t="s">
        <v>24</v>
      </c>
      <c r="C80" s="293" t="s">
        <v>109</v>
      </c>
      <c r="D80" s="296">
        <v>138874000</v>
      </c>
      <c r="E80" s="329"/>
    </row>
    <row r="81" spans="1:5" ht="36" customHeight="1">
      <c r="A81" s="399" t="s">
        <v>1058</v>
      </c>
      <c r="B81" s="401" t="s">
        <v>111</v>
      </c>
      <c r="C81" s="297" t="s">
        <v>112</v>
      </c>
      <c r="D81" s="402">
        <v>1292308000</v>
      </c>
      <c r="E81" s="330" t="s">
        <v>175</v>
      </c>
    </row>
    <row r="82" spans="1:5" ht="24">
      <c r="A82" s="400"/>
      <c r="B82" s="401"/>
      <c r="C82" s="297" t="s">
        <v>113</v>
      </c>
      <c r="D82" s="402"/>
      <c r="E82" s="328"/>
    </row>
    <row r="83" spans="1:5" ht="12">
      <c r="A83" s="400"/>
      <c r="B83" s="401"/>
      <c r="C83" s="297" t="s">
        <v>114</v>
      </c>
      <c r="D83" s="402"/>
      <c r="E83" s="328"/>
    </row>
    <row r="84" spans="1:5" ht="36">
      <c r="A84" s="400"/>
      <c r="B84" s="401"/>
      <c r="C84" s="297" t="s">
        <v>115</v>
      </c>
      <c r="D84" s="402"/>
      <c r="E84" s="328"/>
    </row>
    <row r="85" spans="1:5" ht="12">
      <c r="A85" s="400"/>
      <c r="B85" s="401"/>
      <c r="C85" s="297" t="s">
        <v>116</v>
      </c>
      <c r="D85" s="402"/>
      <c r="E85" s="328"/>
    </row>
    <row r="86" spans="1:5" ht="24">
      <c r="A86" s="400"/>
      <c r="B86" s="401"/>
      <c r="C86" s="297" t="s">
        <v>117</v>
      </c>
      <c r="D86" s="402"/>
      <c r="E86" s="328"/>
    </row>
    <row r="87" spans="1:5" ht="12">
      <c r="A87" s="400"/>
      <c r="B87" s="401"/>
      <c r="C87" s="297" t="s">
        <v>118</v>
      </c>
      <c r="D87" s="402"/>
      <c r="E87" s="328"/>
    </row>
    <row r="88" spans="1:5" ht="36">
      <c r="A88" s="400"/>
      <c r="B88" s="401"/>
      <c r="C88" s="297" t="s">
        <v>119</v>
      </c>
      <c r="D88" s="402"/>
      <c r="E88" s="328"/>
    </row>
    <row r="89" spans="1:5" ht="24">
      <c r="A89" s="400"/>
      <c r="B89" s="397" t="s">
        <v>120</v>
      </c>
      <c r="C89" s="299" t="s">
        <v>121</v>
      </c>
      <c r="D89" s="398">
        <v>572005000</v>
      </c>
      <c r="E89" s="328"/>
    </row>
    <row r="90" spans="1:5" ht="12">
      <c r="A90" s="400"/>
      <c r="B90" s="397"/>
      <c r="C90" s="299" t="s">
        <v>122</v>
      </c>
      <c r="D90" s="398"/>
      <c r="E90" s="328"/>
    </row>
    <row r="91" spans="1:5" ht="36">
      <c r="A91" s="400"/>
      <c r="B91" s="397"/>
      <c r="C91" s="299" t="s">
        <v>123</v>
      </c>
      <c r="D91" s="398"/>
      <c r="E91" s="328"/>
    </row>
    <row r="92" spans="1:5" ht="24">
      <c r="A92" s="400"/>
      <c r="B92" s="397"/>
      <c r="C92" s="299" t="s">
        <v>124</v>
      </c>
      <c r="D92" s="398"/>
      <c r="E92" s="328"/>
    </row>
    <row r="93" spans="1:5" ht="24">
      <c r="A93" s="400"/>
      <c r="B93" s="397"/>
      <c r="C93" s="299" t="s">
        <v>125</v>
      </c>
      <c r="D93" s="398"/>
      <c r="E93" s="328"/>
    </row>
    <row r="94" spans="1:5" ht="24">
      <c r="A94" s="400"/>
      <c r="B94" s="319" t="s">
        <v>126</v>
      </c>
      <c r="C94" s="298" t="s">
        <v>127</v>
      </c>
      <c r="D94" s="300">
        <v>42171000</v>
      </c>
      <c r="E94" s="328"/>
    </row>
    <row r="95" spans="1:5" ht="36">
      <c r="A95" s="400"/>
      <c r="B95" s="397" t="s">
        <v>128</v>
      </c>
      <c r="C95" s="299" t="s">
        <v>129</v>
      </c>
      <c r="D95" s="398">
        <v>127112000</v>
      </c>
      <c r="E95" s="328"/>
    </row>
    <row r="96" spans="1:5" ht="36">
      <c r="A96" s="400"/>
      <c r="B96" s="397"/>
      <c r="C96" s="299" t="s">
        <v>130</v>
      </c>
      <c r="D96" s="398"/>
      <c r="E96" s="328"/>
    </row>
    <row r="97" spans="1:5" ht="24">
      <c r="A97" s="400"/>
      <c r="B97" s="320" t="s">
        <v>24</v>
      </c>
      <c r="C97" s="297" t="s">
        <v>131</v>
      </c>
      <c r="D97" s="301">
        <v>84742000</v>
      </c>
      <c r="E97" s="329"/>
    </row>
    <row r="98" spans="1:5" ht="24" customHeight="1">
      <c r="A98" s="341" t="s">
        <v>1059</v>
      </c>
      <c r="B98" s="339" t="s">
        <v>132</v>
      </c>
      <c r="C98" s="302" t="s">
        <v>133</v>
      </c>
      <c r="D98" s="340">
        <v>163704000</v>
      </c>
      <c r="E98" s="330" t="s">
        <v>179</v>
      </c>
    </row>
    <row r="99" spans="1:5" ht="12">
      <c r="A99" s="342"/>
      <c r="B99" s="339"/>
      <c r="C99" s="302" t="s">
        <v>134</v>
      </c>
      <c r="D99" s="340"/>
      <c r="E99" s="328"/>
    </row>
    <row r="100" spans="1:5" ht="24">
      <c r="A100" s="342"/>
      <c r="B100" s="339"/>
      <c r="C100" s="302" t="s">
        <v>135</v>
      </c>
      <c r="D100" s="340"/>
      <c r="E100" s="328"/>
    </row>
    <row r="101" spans="1:5" ht="12">
      <c r="A101" s="342"/>
      <c r="B101" s="339"/>
      <c r="C101" s="302" t="s">
        <v>136</v>
      </c>
      <c r="D101" s="340"/>
      <c r="E101" s="328"/>
    </row>
    <row r="102" spans="1:5" ht="24">
      <c r="A102" s="342"/>
      <c r="B102" s="321" t="s">
        <v>137</v>
      </c>
      <c r="C102" s="303" t="s">
        <v>138</v>
      </c>
      <c r="D102" s="304">
        <v>60000000</v>
      </c>
      <c r="E102" s="329"/>
    </row>
    <row r="103" spans="1:5" ht="36" customHeight="1">
      <c r="A103" s="347" t="s">
        <v>1060</v>
      </c>
      <c r="B103" s="343" t="s">
        <v>139</v>
      </c>
      <c r="C103" s="282" t="s">
        <v>140</v>
      </c>
      <c r="D103" s="344">
        <v>20772000</v>
      </c>
      <c r="E103" s="330" t="s">
        <v>180</v>
      </c>
    </row>
    <row r="104" spans="1:5" ht="36">
      <c r="A104" s="348"/>
      <c r="B104" s="343"/>
      <c r="C104" s="282" t="s">
        <v>141</v>
      </c>
      <c r="D104" s="344"/>
      <c r="E104" s="328"/>
    </row>
    <row r="105" spans="1:5" ht="36">
      <c r="A105" s="348"/>
      <c r="B105" s="343"/>
      <c r="C105" s="282" t="s">
        <v>142</v>
      </c>
      <c r="D105" s="344"/>
      <c r="E105" s="328"/>
    </row>
    <row r="106" spans="1:5" ht="36">
      <c r="A106" s="348"/>
      <c r="B106" s="343"/>
      <c r="C106" s="282" t="s">
        <v>143</v>
      </c>
      <c r="D106" s="344"/>
      <c r="E106" s="328"/>
    </row>
    <row r="107" spans="1:5" ht="24">
      <c r="A107" s="348"/>
      <c r="B107" s="345" t="s">
        <v>144</v>
      </c>
      <c r="C107" s="278" t="s">
        <v>145</v>
      </c>
      <c r="D107" s="346">
        <v>2653000</v>
      </c>
      <c r="E107" s="328"/>
    </row>
    <row r="108" spans="1:5" ht="36">
      <c r="A108" s="348"/>
      <c r="B108" s="345"/>
      <c r="C108" s="278" t="s">
        <v>146</v>
      </c>
      <c r="D108" s="346"/>
      <c r="E108" s="328"/>
    </row>
    <row r="109" spans="1:5" ht="12">
      <c r="A109" s="348"/>
      <c r="B109" s="343" t="s">
        <v>147</v>
      </c>
      <c r="C109" s="282" t="s">
        <v>148</v>
      </c>
      <c r="D109" s="344">
        <v>5976000</v>
      </c>
      <c r="E109" s="328"/>
    </row>
    <row r="110" spans="1:5" ht="12">
      <c r="A110" s="348"/>
      <c r="B110" s="343"/>
      <c r="C110" s="282" t="s">
        <v>151</v>
      </c>
      <c r="D110" s="344"/>
      <c r="E110" s="328"/>
    </row>
    <row r="111" spans="1:5" ht="12">
      <c r="A111" s="348"/>
      <c r="B111" s="322" t="s">
        <v>149</v>
      </c>
      <c r="C111" s="275" t="s">
        <v>150</v>
      </c>
      <c r="D111" s="305">
        <v>1707000</v>
      </c>
      <c r="E111" s="329"/>
    </row>
    <row r="112" spans="1:5" ht="24" customHeight="1">
      <c r="A112" s="336" t="s">
        <v>1052</v>
      </c>
      <c r="B112" s="339" t="s">
        <v>153</v>
      </c>
      <c r="C112" s="302" t="s">
        <v>154</v>
      </c>
      <c r="D112" s="340"/>
      <c r="E112" s="330" t="s">
        <v>181</v>
      </c>
    </row>
    <row r="113" spans="1:5" ht="36">
      <c r="A113" s="337"/>
      <c r="B113" s="339"/>
      <c r="C113" s="302" t="s">
        <v>155</v>
      </c>
      <c r="D113" s="340"/>
      <c r="E113" s="328"/>
    </row>
    <row r="114" spans="1:5" ht="24">
      <c r="A114" s="337"/>
      <c r="B114" s="339"/>
      <c r="C114" s="302" t="s">
        <v>156</v>
      </c>
      <c r="D114" s="340"/>
      <c r="E114" s="328"/>
    </row>
    <row r="115" spans="1:5" ht="48">
      <c r="A115" s="337"/>
      <c r="B115" s="332" t="s">
        <v>157</v>
      </c>
      <c r="C115" s="303" t="s">
        <v>158</v>
      </c>
      <c r="D115" s="333">
        <v>414077000</v>
      </c>
      <c r="E115" s="328"/>
    </row>
    <row r="116" spans="1:5" ht="24">
      <c r="A116" s="337"/>
      <c r="B116" s="332"/>
      <c r="C116" s="303" t="s">
        <v>159</v>
      </c>
      <c r="D116" s="333"/>
      <c r="E116" s="328"/>
    </row>
    <row r="117" spans="1:5" ht="12">
      <c r="A117" s="337"/>
      <c r="B117" s="332"/>
      <c r="C117" s="303" t="s">
        <v>160</v>
      </c>
      <c r="D117" s="333"/>
      <c r="E117" s="328"/>
    </row>
    <row r="118" spans="1:5" ht="72">
      <c r="A118" s="337"/>
      <c r="B118" s="323" t="s">
        <v>161</v>
      </c>
      <c r="C118" s="306" t="s">
        <v>162</v>
      </c>
      <c r="D118" s="307">
        <v>179985000</v>
      </c>
      <c r="E118" s="328"/>
    </row>
    <row r="119" spans="1:5" ht="48">
      <c r="A119" s="337"/>
      <c r="B119" s="339" t="s">
        <v>163</v>
      </c>
      <c r="C119" s="302" t="s">
        <v>164</v>
      </c>
      <c r="D119" s="340">
        <v>1482502000</v>
      </c>
      <c r="E119" s="328"/>
    </row>
    <row r="120" spans="1:5" ht="12">
      <c r="A120" s="337"/>
      <c r="B120" s="339"/>
      <c r="C120" s="302" t="s">
        <v>165</v>
      </c>
      <c r="D120" s="340"/>
      <c r="E120" s="328"/>
    </row>
    <row r="121" spans="1:5" ht="12">
      <c r="A121" s="337"/>
      <c r="B121" s="339"/>
      <c r="C121" s="302" t="s">
        <v>166</v>
      </c>
      <c r="D121" s="340"/>
      <c r="E121" s="328"/>
    </row>
    <row r="122" spans="1:5" ht="36">
      <c r="A122" s="337"/>
      <c r="B122" s="332" t="s">
        <v>167</v>
      </c>
      <c r="C122" s="303" t="s">
        <v>168</v>
      </c>
      <c r="D122" s="333">
        <v>18159000</v>
      </c>
      <c r="E122" s="328"/>
    </row>
    <row r="123" spans="1:5" ht="12">
      <c r="A123" s="337"/>
      <c r="B123" s="332"/>
      <c r="C123" s="303" t="s">
        <v>169</v>
      </c>
      <c r="D123" s="333"/>
      <c r="E123" s="328"/>
    </row>
    <row r="124" spans="1:5" ht="24">
      <c r="A124" s="337"/>
      <c r="B124" s="334" t="s">
        <v>170</v>
      </c>
      <c r="C124" s="306" t="s">
        <v>171</v>
      </c>
      <c r="D124" s="335">
        <v>173451000</v>
      </c>
      <c r="E124" s="328"/>
    </row>
    <row r="125" spans="1:5" ht="12">
      <c r="A125" s="337"/>
      <c r="B125" s="334"/>
      <c r="C125" s="306" t="s">
        <v>172</v>
      </c>
      <c r="D125" s="335"/>
      <c r="E125" s="328"/>
    </row>
    <row r="126" spans="1:5" ht="12">
      <c r="A126" s="337"/>
      <c r="B126" s="324" t="s">
        <v>149</v>
      </c>
      <c r="C126" s="302"/>
      <c r="D126" s="308">
        <v>22500000</v>
      </c>
      <c r="E126" s="328"/>
    </row>
    <row r="127" spans="1:5" thickBot="1">
      <c r="A127" s="338"/>
      <c r="B127" s="325" t="s">
        <v>173</v>
      </c>
      <c r="C127" s="309"/>
      <c r="D127" s="310">
        <v>15000000</v>
      </c>
      <c r="E127" s="331"/>
    </row>
  </sheetData>
  <mergeCells count="84">
    <mergeCell ref="A81:A97"/>
    <mergeCell ref="B81:B88"/>
    <mergeCell ref="D81:D88"/>
    <mergeCell ref="B89:B93"/>
    <mergeCell ref="D89:D93"/>
    <mergeCell ref="B67:B69"/>
    <mergeCell ref="D67:D69"/>
    <mergeCell ref="B70:B74"/>
    <mergeCell ref="D70:D74"/>
    <mergeCell ref="D75:D77"/>
    <mergeCell ref="B75:B77"/>
    <mergeCell ref="B57:B61"/>
    <mergeCell ref="D57:D61"/>
    <mergeCell ref="B62:B64"/>
    <mergeCell ref="D62:D64"/>
    <mergeCell ref="A57:A66"/>
    <mergeCell ref="B78:B79"/>
    <mergeCell ref="D78:D79"/>
    <mergeCell ref="A67:A80"/>
    <mergeCell ref="B35:B36"/>
    <mergeCell ref="D35:D36"/>
    <mergeCell ref="A18:A36"/>
    <mergeCell ref="B37:B40"/>
    <mergeCell ref="D37:D40"/>
    <mergeCell ref="B18:B21"/>
    <mergeCell ref="D18:D21"/>
    <mergeCell ref="B22:B27"/>
    <mergeCell ref="D22:D27"/>
    <mergeCell ref="B28:B34"/>
    <mergeCell ref="D28:D34"/>
    <mergeCell ref="A37:A56"/>
    <mergeCell ref="B41:B43"/>
    <mergeCell ref="B53:B54"/>
    <mergeCell ref="D53:D54"/>
    <mergeCell ref="B55:B56"/>
    <mergeCell ref="D55:D56"/>
    <mergeCell ref="B14:B15"/>
    <mergeCell ref="D14:D15"/>
    <mergeCell ref="B16:B17"/>
    <mergeCell ref="D16:D17"/>
    <mergeCell ref="D41:D43"/>
    <mergeCell ref="B44:B48"/>
    <mergeCell ref="D44:D48"/>
    <mergeCell ref="B49:B52"/>
    <mergeCell ref="D49:D52"/>
    <mergeCell ref="A2:A17"/>
    <mergeCell ref="B2:B3"/>
    <mergeCell ref="D2:D3"/>
    <mergeCell ref="D4:D7"/>
    <mergeCell ref="B4:B7"/>
    <mergeCell ref="B8:B13"/>
    <mergeCell ref="D8:D13"/>
    <mergeCell ref="A98:A102"/>
    <mergeCell ref="B103:B106"/>
    <mergeCell ref="D103:D106"/>
    <mergeCell ref="B107:B108"/>
    <mergeCell ref="D107:D108"/>
    <mergeCell ref="A103:A111"/>
    <mergeCell ref="A112:A127"/>
    <mergeCell ref="B112:B114"/>
    <mergeCell ref="D112:D114"/>
    <mergeCell ref="B115:B117"/>
    <mergeCell ref="D115:D117"/>
    <mergeCell ref="B119:B121"/>
    <mergeCell ref="D119:D121"/>
    <mergeCell ref="E81:E97"/>
    <mergeCell ref="E98:E102"/>
    <mergeCell ref="E103:E111"/>
    <mergeCell ref="E112:E127"/>
    <mergeCell ref="B122:B123"/>
    <mergeCell ref="D122:D123"/>
    <mergeCell ref="B124:B125"/>
    <mergeCell ref="D124:D125"/>
    <mergeCell ref="B98:B101"/>
    <mergeCell ref="D98:D101"/>
    <mergeCell ref="B109:B110"/>
    <mergeCell ref="D109:D110"/>
    <mergeCell ref="B95:B96"/>
    <mergeCell ref="D95:D96"/>
    <mergeCell ref="E2:E17"/>
    <mergeCell ref="E18:E36"/>
    <mergeCell ref="E37:E56"/>
    <mergeCell ref="E57:E66"/>
    <mergeCell ref="E67:E80"/>
  </mergeCells>
  <hyperlinks>
    <hyperlink ref="E2" r:id="rId1" display="http://www.mpo.cz/dokument157496.html"/>
    <hyperlink ref="E18" r:id="rId2" display="http://www.dotaceeu.cz/cs/Fondy-EU/2014-2020/Operacni-programy/OP-Vyzkum,-vyvoj-a-vzdelavani-%281%29"/>
    <hyperlink ref="E81" r:id="rId3"/>
    <hyperlink ref="E57" r:id="rId4"/>
    <hyperlink ref="E37" r:id="rId5"/>
    <hyperlink ref="E67" r:id="rId6"/>
    <hyperlink ref="E98" r:id="rId7"/>
    <hyperlink ref="E103" r:id="rId8"/>
    <hyperlink ref="E112" r:id="rId9"/>
  </hyperlinks>
  <pageMargins left="0.25" right="0.25" top="0.75" bottom="0.75" header="0.3" footer="0.3"/>
  <pageSetup paperSize="9" orientation="portrait" r:id="rId10"/>
</worksheet>
</file>

<file path=xl/worksheets/sheet10.xml><?xml version="1.0" encoding="utf-8"?>
<worksheet xmlns="http://schemas.openxmlformats.org/spreadsheetml/2006/main" xmlns:r="http://schemas.openxmlformats.org/officeDocument/2006/relationships">
  <sheetPr>
    <tabColor rgb="FFFF0000"/>
  </sheetPr>
  <dimension ref="A2:L3"/>
  <sheetViews>
    <sheetView workbookViewId="0">
      <selection activeCell="K13" sqref="K13"/>
    </sheetView>
  </sheetViews>
  <sheetFormatPr defaultRowHeight="15"/>
  <sheetData>
    <row r="2" spans="1:12">
      <c r="A2" s="538" t="s">
        <v>1062</v>
      </c>
      <c r="B2" s="539"/>
      <c r="C2" s="539"/>
      <c r="D2" s="539"/>
      <c r="E2" s="539"/>
      <c r="F2" s="539"/>
      <c r="G2" s="539"/>
      <c r="H2" s="539"/>
      <c r="I2" s="539"/>
      <c r="J2" s="539"/>
      <c r="K2" s="539"/>
      <c r="L2" s="539"/>
    </row>
    <row r="3" spans="1:12">
      <c r="A3" s="539"/>
      <c r="B3" s="539"/>
      <c r="C3" s="539"/>
      <c r="D3" s="539"/>
      <c r="E3" s="539"/>
      <c r="F3" s="539"/>
      <c r="G3" s="539"/>
      <c r="H3" s="539"/>
      <c r="I3" s="539"/>
      <c r="J3" s="539"/>
      <c r="K3" s="539"/>
      <c r="L3" s="539"/>
    </row>
  </sheetData>
  <mergeCells count="1">
    <mergeCell ref="A2:L3"/>
  </mergeCells>
  <hyperlinks>
    <hyperlink ref="A2" r:id="rId1"/>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C48"/>
  <sheetViews>
    <sheetView topLeftCell="A33" workbookViewId="0">
      <selection activeCell="C37" sqref="C37"/>
    </sheetView>
  </sheetViews>
  <sheetFormatPr defaultColWidth="9.140625" defaultRowHeight="15"/>
  <cols>
    <col min="1" max="1" width="11.7109375" style="6" customWidth="1"/>
    <col min="2" max="2" width="30.42578125" style="6" customWidth="1"/>
    <col min="3" max="3" width="9.140625" style="6" customWidth="1"/>
    <col min="4" max="4" width="12.7109375" style="6" customWidth="1"/>
    <col min="5" max="5" width="10.42578125" style="6" customWidth="1"/>
    <col min="6" max="6" width="9.140625" style="6" customWidth="1"/>
    <col min="7" max="7" width="13.140625" style="6" customWidth="1"/>
    <col min="8" max="8" width="9.140625" style="6" customWidth="1"/>
    <col min="9" max="9" width="10.5703125" style="6" customWidth="1"/>
    <col min="10" max="10" width="14.140625" style="6" customWidth="1"/>
    <col min="11" max="11" width="16.85546875" style="6" bestFit="1" customWidth="1"/>
    <col min="12" max="12" width="11.7109375" style="6" customWidth="1"/>
    <col min="13" max="13" width="14.85546875" style="6" customWidth="1"/>
    <col min="14" max="14" width="11" style="6" customWidth="1"/>
    <col min="15" max="15" width="10.85546875" style="6" customWidth="1"/>
    <col min="16" max="17" width="12.42578125" style="6" customWidth="1"/>
    <col min="18" max="18" width="30.42578125" style="6" customWidth="1"/>
    <col min="19" max="19" width="26.28515625" style="6" customWidth="1"/>
    <col min="20" max="20" width="24.5703125" style="6" customWidth="1"/>
    <col min="21" max="21" width="13.42578125" style="6" customWidth="1"/>
    <col min="22" max="22" width="20.42578125" style="6" customWidth="1"/>
    <col min="23" max="23" width="15.140625" style="6" customWidth="1"/>
    <col min="24" max="24" width="14.42578125" style="6" customWidth="1"/>
    <col min="25" max="25" width="15.5703125" style="6" customWidth="1"/>
    <col min="26" max="26" width="14" style="6" customWidth="1"/>
    <col min="27" max="27" width="14.42578125" style="6" customWidth="1"/>
    <col min="28" max="28" width="13.85546875" style="6" customWidth="1"/>
    <col min="29" max="29" width="14.140625" style="6" customWidth="1"/>
    <col min="30" max="30" width="10.28515625" style="6" customWidth="1"/>
    <col min="31" max="31" width="10.42578125" style="6" customWidth="1"/>
    <col min="32" max="16384" width="9.140625" style="6"/>
  </cols>
  <sheetData>
    <row r="1" spans="1:29" ht="18">
      <c r="A1" s="403" t="s">
        <v>182</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row>
    <row r="2" spans="1:29" s="7" customFormat="1">
      <c r="A2" s="404" t="s">
        <v>183</v>
      </c>
      <c r="B2" s="405"/>
      <c r="C2" s="405"/>
      <c r="D2" s="405"/>
      <c r="E2" s="405"/>
      <c r="F2" s="405"/>
      <c r="G2" s="405"/>
      <c r="H2" s="406"/>
      <c r="I2" s="407" t="s">
        <v>184</v>
      </c>
      <c r="J2" s="408"/>
      <c r="K2" s="408"/>
      <c r="L2" s="408"/>
      <c r="M2" s="408"/>
      <c r="N2" s="408"/>
      <c r="O2" s="408"/>
      <c r="P2" s="408"/>
      <c r="Q2" s="409"/>
      <c r="R2" s="410" t="s">
        <v>185</v>
      </c>
      <c r="S2" s="410"/>
      <c r="T2" s="410"/>
      <c r="U2" s="410"/>
      <c r="V2" s="411" t="s">
        <v>186</v>
      </c>
      <c r="W2" s="411"/>
      <c r="X2" s="411"/>
      <c r="Y2" s="411"/>
      <c r="Z2" s="411"/>
      <c r="AA2" s="411"/>
      <c r="AB2" s="411"/>
      <c r="AC2" s="411"/>
    </row>
    <row r="3" spans="1:29">
      <c r="A3" s="420" t="s">
        <v>187</v>
      </c>
      <c r="B3" s="420" t="s">
        <v>188</v>
      </c>
      <c r="C3" s="420" t="s">
        <v>189</v>
      </c>
      <c r="D3" s="420" t="s">
        <v>190</v>
      </c>
      <c r="E3" s="429" t="s">
        <v>2</v>
      </c>
      <c r="F3" s="420" t="s">
        <v>191</v>
      </c>
      <c r="G3" s="420" t="s">
        <v>192</v>
      </c>
      <c r="H3" s="420" t="s">
        <v>193</v>
      </c>
      <c r="I3" s="425" t="s">
        <v>194</v>
      </c>
      <c r="J3" s="426" t="s">
        <v>195</v>
      </c>
      <c r="K3" s="427"/>
      <c r="L3" s="428"/>
      <c r="M3" s="418" t="s">
        <v>196</v>
      </c>
      <c r="N3" s="418" t="s">
        <v>197</v>
      </c>
      <c r="O3" s="418" t="s">
        <v>198</v>
      </c>
      <c r="P3" s="418" t="s">
        <v>199</v>
      </c>
      <c r="Q3" s="418" t="s">
        <v>200</v>
      </c>
      <c r="R3" s="415" t="s">
        <v>201</v>
      </c>
      <c r="S3" s="415" t="s">
        <v>202</v>
      </c>
      <c r="T3" s="415" t="s">
        <v>203</v>
      </c>
      <c r="U3" s="415" t="s">
        <v>204</v>
      </c>
      <c r="V3" s="417" t="s">
        <v>205</v>
      </c>
      <c r="W3" s="417" t="s">
        <v>206</v>
      </c>
      <c r="X3" s="417" t="s">
        <v>207</v>
      </c>
      <c r="Y3" s="417" t="s">
        <v>208</v>
      </c>
      <c r="Z3" s="417" t="s">
        <v>209</v>
      </c>
      <c r="AA3" s="417" t="s">
        <v>210</v>
      </c>
      <c r="AB3" s="417" t="s">
        <v>211</v>
      </c>
      <c r="AC3" s="417" t="s">
        <v>212</v>
      </c>
    </row>
    <row r="4" spans="1:29" ht="48">
      <c r="A4" s="420"/>
      <c r="B4" s="420"/>
      <c r="C4" s="420"/>
      <c r="D4" s="420"/>
      <c r="E4" s="430"/>
      <c r="F4" s="420"/>
      <c r="G4" s="420"/>
      <c r="H4" s="420"/>
      <c r="I4" s="425"/>
      <c r="J4" s="8" t="s">
        <v>213</v>
      </c>
      <c r="K4" s="9" t="s">
        <v>214</v>
      </c>
      <c r="L4" s="9" t="s">
        <v>215</v>
      </c>
      <c r="M4" s="419"/>
      <c r="N4" s="419"/>
      <c r="O4" s="419"/>
      <c r="P4" s="419"/>
      <c r="Q4" s="419"/>
      <c r="R4" s="416"/>
      <c r="S4" s="416"/>
      <c r="T4" s="416"/>
      <c r="U4" s="416"/>
      <c r="V4" s="417"/>
      <c r="W4" s="417"/>
      <c r="X4" s="417"/>
      <c r="Y4" s="417"/>
      <c r="Z4" s="417"/>
      <c r="AA4" s="417"/>
      <c r="AB4" s="417"/>
      <c r="AC4" s="417"/>
    </row>
    <row r="5" spans="1:29" s="16" customFormat="1">
      <c r="A5" s="10" t="s">
        <v>216</v>
      </c>
      <c r="B5" s="10" t="s">
        <v>217</v>
      </c>
      <c r="C5" s="10" t="s">
        <v>218</v>
      </c>
      <c r="D5" s="10" t="s">
        <v>219</v>
      </c>
      <c r="E5" s="11" t="s">
        <v>220</v>
      </c>
      <c r="F5" s="10" t="s">
        <v>221</v>
      </c>
      <c r="G5" s="10" t="s">
        <v>222</v>
      </c>
      <c r="H5" s="10" t="s">
        <v>223</v>
      </c>
      <c r="I5" s="12" t="s">
        <v>224</v>
      </c>
      <c r="J5" s="13" t="s">
        <v>225</v>
      </c>
      <c r="K5" s="12" t="s">
        <v>226</v>
      </c>
      <c r="L5" s="12" t="s">
        <v>227</v>
      </c>
      <c r="M5" s="12" t="s">
        <v>228</v>
      </c>
      <c r="N5" s="12" t="s">
        <v>229</v>
      </c>
      <c r="O5" s="12" t="s">
        <v>230</v>
      </c>
      <c r="P5" s="12" t="s">
        <v>231</v>
      </c>
      <c r="Q5" s="12" t="s">
        <v>232</v>
      </c>
      <c r="R5" s="14" t="s">
        <v>233</v>
      </c>
      <c r="S5" s="14" t="s">
        <v>233</v>
      </c>
      <c r="T5" s="14" t="s">
        <v>233</v>
      </c>
      <c r="U5" s="14" t="s">
        <v>233</v>
      </c>
      <c r="V5" s="15" t="s">
        <v>234</v>
      </c>
      <c r="W5" s="15" t="s">
        <v>235</v>
      </c>
      <c r="X5" s="15" t="s">
        <v>236</v>
      </c>
      <c r="Y5" s="15" t="s">
        <v>237</v>
      </c>
      <c r="Z5" s="15" t="s">
        <v>238</v>
      </c>
      <c r="AA5" s="15" t="s">
        <v>239</v>
      </c>
      <c r="AB5" s="15" t="s">
        <v>240</v>
      </c>
      <c r="AC5" s="15" t="s">
        <v>241</v>
      </c>
    </row>
    <row r="6" spans="1:29" s="16" customFormat="1" ht="18.75">
      <c r="A6" s="421" t="s">
        <v>242</v>
      </c>
      <c r="B6" s="422"/>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4"/>
    </row>
    <row r="7" spans="1:29" s="32" customFormat="1" ht="51">
      <c r="A7" s="17" t="s">
        <v>243</v>
      </c>
      <c r="B7" s="18" t="s">
        <v>244</v>
      </c>
      <c r="C7" s="19" t="s">
        <v>245</v>
      </c>
      <c r="D7" s="17" t="s">
        <v>246</v>
      </c>
      <c r="E7" s="20" t="s">
        <v>247</v>
      </c>
      <c r="F7" s="21"/>
      <c r="G7" s="21"/>
      <c r="H7" s="21"/>
      <c r="I7" s="22" t="s">
        <v>248</v>
      </c>
      <c r="J7" s="23">
        <v>4000000000</v>
      </c>
      <c r="K7" s="24">
        <v>4000000000</v>
      </c>
      <c r="L7" s="25"/>
      <c r="M7" s="21" t="s">
        <v>249</v>
      </c>
      <c r="N7" s="26" t="s">
        <v>250</v>
      </c>
      <c r="O7" s="27">
        <v>42157</v>
      </c>
      <c r="P7" s="27">
        <v>42338</v>
      </c>
      <c r="Q7" s="27">
        <v>42429</v>
      </c>
      <c r="R7" s="28" t="s">
        <v>251</v>
      </c>
      <c r="S7" s="21" t="s">
        <v>252</v>
      </c>
      <c r="T7" s="21" t="s">
        <v>253</v>
      </c>
      <c r="U7" s="29" t="s">
        <v>254</v>
      </c>
      <c r="V7" s="30" t="s">
        <v>255</v>
      </c>
      <c r="W7" s="31" t="s">
        <v>256</v>
      </c>
      <c r="X7" s="31" t="s">
        <v>257</v>
      </c>
      <c r="Y7" s="31" t="s">
        <v>257</v>
      </c>
      <c r="Z7" s="31" t="s">
        <v>257</v>
      </c>
      <c r="AA7" s="31" t="s">
        <v>257</v>
      </c>
      <c r="AB7" s="31" t="s">
        <v>257</v>
      </c>
      <c r="AC7" s="31" t="s">
        <v>257</v>
      </c>
    </row>
    <row r="8" spans="1:29" s="32" customFormat="1" ht="38.25">
      <c r="A8" s="33" t="s">
        <v>258</v>
      </c>
      <c r="B8" s="34" t="s">
        <v>259</v>
      </c>
      <c r="C8" s="35" t="s">
        <v>245</v>
      </c>
      <c r="D8" s="33" t="s">
        <v>246</v>
      </c>
      <c r="E8" s="36" t="s">
        <v>247</v>
      </c>
      <c r="F8" s="28"/>
      <c r="G8" s="28"/>
      <c r="H8" s="28"/>
      <c r="I8" s="30" t="s">
        <v>248</v>
      </c>
      <c r="J8" s="23">
        <v>1500000000</v>
      </c>
      <c r="K8" s="37">
        <v>1500000000</v>
      </c>
      <c r="L8" s="38"/>
      <c r="M8" s="28" t="s">
        <v>249</v>
      </c>
      <c r="N8" s="39" t="s">
        <v>250</v>
      </c>
      <c r="O8" s="27">
        <v>42156</v>
      </c>
      <c r="P8" s="27">
        <v>42247</v>
      </c>
      <c r="Q8" s="27">
        <v>42369</v>
      </c>
      <c r="R8" s="21" t="s">
        <v>260</v>
      </c>
      <c r="S8" s="21" t="s">
        <v>252</v>
      </c>
      <c r="T8" s="21" t="s">
        <v>253</v>
      </c>
      <c r="U8" s="31" t="s">
        <v>254</v>
      </c>
      <c r="V8" s="31" t="s">
        <v>256</v>
      </c>
      <c r="W8" s="31" t="s">
        <v>256</v>
      </c>
      <c r="X8" s="31" t="s">
        <v>257</v>
      </c>
      <c r="Y8" s="31" t="s">
        <v>257</v>
      </c>
      <c r="Z8" s="31" t="s">
        <v>257</v>
      </c>
      <c r="AA8" s="31" t="s">
        <v>257</v>
      </c>
      <c r="AB8" s="31" t="s">
        <v>257</v>
      </c>
      <c r="AC8" s="31" t="s">
        <v>257</v>
      </c>
    </row>
    <row r="9" spans="1:29" s="32" customFormat="1" ht="38.25">
      <c r="A9" s="33" t="s">
        <v>261</v>
      </c>
      <c r="B9" s="34" t="s">
        <v>262</v>
      </c>
      <c r="C9" s="35" t="s">
        <v>245</v>
      </c>
      <c r="D9" s="33" t="s">
        <v>246</v>
      </c>
      <c r="E9" s="36" t="s">
        <v>247</v>
      </c>
      <c r="F9" s="28"/>
      <c r="G9" s="28"/>
      <c r="H9" s="28"/>
      <c r="I9" s="30" t="s">
        <v>263</v>
      </c>
      <c r="J9" s="37">
        <v>1000000000</v>
      </c>
      <c r="K9" s="37">
        <v>1000000000</v>
      </c>
      <c r="L9" s="38"/>
      <c r="M9" s="28" t="s">
        <v>249</v>
      </c>
      <c r="N9" s="26" t="s">
        <v>264</v>
      </c>
      <c r="O9" s="27">
        <v>42181</v>
      </c>
      <c r="P9" s="27">
        <v>42277</v>
      </c>
      <c r="Q9" s="40" t="s">
        <v>265</v>
      </c>
      <c r="R9" s="28" t="s">
        <v>266</v>
      </c>
      <c r="S9" s="21" t="s">
        <v>267</v>
      </c>
      <c r="T9" s="21" t="s">
        <v>253</v>
      </c>
      <c r="U9" s="31" t="s">
        <v>254</v>
      </c>
      <c r="V9" s="31" t="s">
        <v>256</v>
      </c>
      <c r="W9" s="31" t="s">
        <v>256</v>
      </c>
      <c r="X9" s="31" t="s">
        <v>257</v>
      </c>
      <c r="Y9" s="31" t="s">
        <v>257</v>
      </c>
      <c r="Z9" s="31" t="s">
        <v>257</v>
      </c>
      <c r="AA9" s="31" t="s">
        <v>257</v>
      </c>
      <c r="AB9" s="31" t="s">
        <v>257</v>
      </c>
      <c r="AC9" s="31" t="s">
        <v>257</v>
      </c>
    </row>
    <row r="10" spans="1:29" s="32" customFormat="1" ht="38.25">
      <c r="A10" s="33" t="s">
        <v>268</v>
      </c>
      <c r="B10" s="34" t="s">
        <v>269</v>
      </c>
      <c r="C10" s="35" t="s">
        <v>245</v>
      </c>
      <c r="D10" s="33" t="s">
        <v>246</v>
      </c>
      <c r="E10" s="36" t="s">
        <v>247</v>
      </c>
      <c r="F10" s="28"/>
      <c r="G10" s="28"/>
      <c r="H10" s="28"/>
      <c r="I10" s="30" t="s">
        <v>263</v>
      </c>
      <c r="J10" s="37">
        <v>1000000000</v>
      </c>
      <c r="K10" s="37">
        <v>1000000000</v>
      </c>
      <c r="L10" s="38"/>
      <c r="M10" s="28" t="s">
        <v>249</v>
      </c>
      <c r="N10" s="39" t="s">
        <v>264</v>
      </c>
      <c r="O10" s="27">
        <v>42181</v>
      </c>
      <c r="P10" s="27">
        <v>42277</v>
      </c>
      <c r="Q10" s="40" t="s">
        <v>265</v>
      </c>
      <c r="R10" s="28" t="s">
        <v>266</v>
      </c>
      <c r="S10" s="21" t="s">
        <v>267</v>
      </c>
      <c r="T10" s="21" t="s">
        <v>253</v>
      </c>
      <c r="U10" s="31" t="s">
        <v>254</v>
      </c>
      <c r="V10" s="31" t="s">
        <v>256</v>
      </c>
      <c r="W10" s="31" t="s">
        <v>256</v>
      </c>
      <c r="X10" s="31" t="s">
        <v>257</v>
      </c>
      <c r="Y10" s="31" t="s">
        <v>257</v>
      </c>
      <c r="Z10" s="31" t="s">
        <v>257</v>
      </c>
      <c r="AA10" s="31" t="s">
        <v>257</v>
      </c>
      <c r="AB10" s="31" t="s">
        <v>257</v>
      </c>
      <c r="AC10" s="31" t="s">
        <v>257</v>
      </c>
    </row>
    <row r="11" spans="1:29" s="32" customFormat="1" ht="63.75">
      <c r="A11" s="33" t="s">
        <v>270</v>
      </c>
      <c r="B11" s="34" t="s">
        <v>271</v>
      </c>
      <c r="C11" s="35" t="s">
        <v>245</v>
      </c>
      <c r="D11" s="33" t="s">
        <v>246</v>
      </c>
      <c r="E11" s="36" t="s">
        <v>272</v>
      </c>
      <c r="F11" s="28"/>
      <c r="G11" s="28"/>
      <c r="H11" s="28"/>
      <c r="I11" s="30" t="s">
        <v>263</v>
      </c>
      <c r="J11" s="23">
        <v>300000000</v>
      </c>
      <c r="K11" s="23">
        <v>300000000</v>
      </c>
      <c r="L11" s="38"/>
      <c r="M11" s="28" t="s">
        <v>249</v>
      </c>
      <c r="N11" s="41" t="s">
        <v>250</v>
      </c>
      <c r="O11" s="27">
        <v>42157</v>
      </c>
      <c r="P11" s="42">
        <v>42277</v>
      </c>
      <c r="Q11" s="27">
        <v>42369</v>
      </c>
      <c r="R11" s="21" t="s">
        <v>273</v>
      </c>
      <c r="S11" s="21" t="s">
        <v>267</v>
      </c>
      <c r="T11" s="21" t="s">
        <v>253</v>
      </c>
      <c r="U11" s="31" t="s">
        <v>274</v>
      </c>
      <c r="V11" s="31" t="s">
        <v>256</v>
      </c>
      <c r="W11" s="31" t="s">
        <v>256</v>
      </c>
      <c r="X11" s="31" t="s">
        <v>257</v>
      </c>
      <c r="Y11" s="31" t="s">
        <v>257</v>
      </c>
      <c r="Z11" s="31" t="s">
        <v>257</v>
      </c>
      <c r="AA11" s="31" t="s">
        <v>257</v>
      </c>
      <c r="AB11" s="31" t="s">
        <v>257</v>
      </c>
      <c r="AC11" s="31" t="s">
        <v>257</v>
      </c>
    </row>
    <row r="12" spans="1:29" s="32" customFormat="1" ht="38.25">
      <c r="A12" s="33" t="s">
        <v>275</v>
      </c>
      <c r="B12" s="34" t="s">
        <v>276</v>
      </c>
      <c r="C12" s="35" t="s">
        <v>245</v>
      </c>
      <c r="D12" s="33" t="s">
        <v>246</v>
      </c>
      <c r="E12" s="36" t="s">
        <v>272</v>
      </c>
      <c r="F12" s="28"/>
      <c r="G12" s="28"/>
      <c r="H12" s="28"/>
      <c r="I12" s="30" t="s">
        <v>263</v>
      </c>
      <c r="J12" s="37">
        <v>250000000</v>
      </c>
      <c r="K12" s="37">
        <v>250000000</v>
      </c>
      <c r="L12" s="38"/>
      <c r="M12" s="28" t="s">
        <v>249</v>
      </c>
      <c r="N12" s="39" t="s">
        <v>250</v>
      </c>
      <c r="O12" s="27">
        <v>42157</v>
      </c>
      <c r="P12" s="27">
        <v>42247</v>
      </c>
      <c r="Q12" s="27">
        <v>42369</v>
      </c>
      <c r="R12" s="28" t="s">
        <v>277</v>
      </c>
      <c r="S12" s="28" t="s">
        <v>267</v>
      </c>
      <c r="T12" s="28" t="s">
        <v>253</v>
      </c>
      <c r="U12" s="31" t="s">
        <v>254</v>
      </c>
      <c r="V12" s="30" t="s">
        <v>256</v>
      </c>
      <c r="W12" s="31" t="s">
        <v>256</v>
      </c>
      <c r="X12" s="31" t="s">
        <v>257</v>
      </c>
      <c r="Y12" s="31" t="s">
        <v>257</v>
      </c>
      <c r="Z12" s="31" t="s">
        <v>257</v>
      </c>
      <c r="AA12" s="31" t="s">
        <v>257</v>
      </c>
      <c r="AB12" s="31" t="s">
        <v>257</v>
      </c>
      <c r="AC12" s="31" t="s">
        <v>257</v>
      </c>
    </row>
    <row r="13" spans="1:29" s="32" customFormat="1" ht="38.25">
      <c r="A13" s="33" t="s">
        <v>278</v>
      </c>
      <c r="B13" s="34" t="s">
        <v>279</v>
      </c>
      <c r="C13" s="35" t="s">
        <v>245</v>
      </c>
      <c r="D13" s="33" t="s">
        <v>246</v>
      </c>
      <c r="E13" s="36" t="s">
        <v>272</v>
      </c>
      <c r="F13" s="28"/>
      <c r="G13" s="28"/>
      <c r="H13" s="28"/>
      <c r="I13" s="30" t="s">
        <v>263</v>
      </c>
      <c r="J13" s="37">
        <v>130000000</v>
      </c>
      <c r="K13" s="37">
        <v>130000000</v>
      </c>
      <c r="L13" s="38"/>
      <c r="M13" s="28" t="s">
        <v>249</v>
      </c>
      <c r="N13" s="39" t="s">
        <v>250</v>
      </c>
      <c r="O13" s="27">
        <v>42157</v>
      </c>
      <c r="P13" s="27">
        <v>42247</v>
      </c>
      <c r="Q13" s="27">
        <v>42369</v>
      </c>
      <c r="R13" s="28" t="s">
        <v>280</v>
      </c>
      <c r="S13" s="28" t="s">
        <v>267</v>
      </c>
      <c r="T13" s="28" t="s">
        <v>253</v>
      </c>
      <c r="U13" s="31" t="s">
        <v>254</v>
      </c>
      <c r="V13" s="30" t="s">
        <v>256</v>
      </c>
      <c r="W13" s="31" t="s">
        <v>256</v>
      </c>
      <c r="X13" s="31" t="s">
        <v>257</v>
      </c>
      <c r="Y13" s="31" t="s">
        <v>257</v>
      </c>
      <c r="Z13" s="31" t="s">
        <v>257</v>
      </c>
      <c r="AA13" s="31" t="s">
        <v>257</v>
      </c>
      <c r="AB13" s="31" t="s">
        <v>257</v>
      </c>
      <c r="AC13" s="31" t="s">
        <v>257</v>
      </c>
    </row>
    <row r="14" spans="1:29" s="32" customFormat="1" ht="38.25">
      <c r="A14" s="33" t="s">
        <v>281</v>
      </c>
      <c r="B14" s="34" t="s">
        <v>282</v>
      </c>
      <c r="C14" s="35" t="s">
        <v>245</v>
      </c>
      <c r="D14" s="33" t="s">
        <v>246</v>
      </c>
      <c r="E14" s="36" t="s">
        <v>272</v>
      </c>
      <c r="F14" s="28"/>
      <c r="G14" s="28"/>
      <c r="H14" s="28"/>
      <c r="I14" s="30" t="s">
        <v>263</v>
      </c>
      <c r="J14" s="37">
        <v>40000000</v>
      </c>
      <c r="K14" s="37">
        <v>40000000</v>
      </c>
      <c r="L14" s="38"/>
      <c r="M14" s="28" t="s">
        <v>249</v>
      </c>
      <c r="N14" s="39" t="s">
        <v>250</v>
      </c>
      <c r="O14" s="27">
        <v>42157</v>
      </c>
      <c r="P14" s="27">
        <v>42247</v>
      </c>
      <c r="Q14" s="27">
        <v>42369</v>
      </c>
      <c r="R14" s="28" t="s">
        <v>283</v>
      </c>
      <c r="S14" s="28" t="s">
        <v>267</v>
      </c>
      <c r="T14" s="28" t="s">
        <v>253</v>
      </c>
      <c r="U14" s="31" t="s">
        <v>254</v>
      </c>
      <c r="V14" s="30" t="s">
        <v>256</v>
      </c>
      <c r="W14" s="31" t="s">
        <v>256</v>
      </c>
      <c r="X14" s="31" t="s">
        <v>257</v>
      </c>
      <c r="Y14" s="31" t="s">
        <v>257</v>
      </c>
      <c r="Z14" s="31" t="s">
        <v>257</v>
      </c>
      <c r="AA14" s="31" t="s">
        <v>257</v>
      </c>
      <c r="AB14" s="31" t="s">
        <v>257</v>
      </c>
      <c r="AC14" s="31" t="s">
        <v>257</v>
      </c>
    </row>
    <row r="15" spans="1:29" s="32" customFormat="1" ht="38.25">
      <c r="A15" s="33" t="s">
        <v>284</v>
      </c>
      <c r="B15" s="34" t="s">
        <v>285</v>
      </c>
      <c r="C15" s="35" t="s">
        <v>245</v>
      </c>
      <c r="D15" s="33" t="s">
        <v>246</v>
      </c>
      <c r="E15" s="36" t="s">
        <v>272</v>
      </c>
      <c r="F15" s="28"/>
      <c r="G15" s="28"/>
      <c r="H15" s="28"/>
      <c r="I15" s="30" t="s">
        <v>263</v>
      </c>
      <c r="J15" s="37">
        <v>80000000</v>
      </c>
      <c r="K15" s="37">
        <v>80000000</v>
      </c>
      <c r="L15" s="38"/>
      <c r="M15" s="28" t="s">
        <v>249</v>
      </c>
      <c r="N15" s="39" t="s">
        <v>250</v>
      </c>
      <c r="O15" s="27">
        <v>42157</v>
      </c>
      <c r="P15" s="27">
        <v>42247</v>
      </c>
      <c r="Q15" s="27">
        <v>42369</v>
      </c>
      <c r="R15" s="28" t="s">
        <v>286</v>
      </c>
      <c r="S15" s="28" t="s">
        <v>267</v>
      </c>
      <c r="T15" s="28" t="s">
        <v>253</v>
      </c>
      <c r="U15" s="31" t="s">
        <v>254</v>
      </c>
      <c r="V15" s="30" t="s">
        <v>256</v>
      </c>
      <c r="W15" s="31" t="s">
        <v>256</v>
      </c>
      <c r="X15" s="31" t="s">
        <v>257</v>
      </c>
      <c r="Y15" s="31" t="s">
        <v>257</v>
      </c>
      <c r="Z15" s="31" t="s">
        <v>257</v>
      </c>
      <c r="AA15" s="31" t="s">
        <v>257</v>
      </c>
      <c r="AB15" s="31" t="s">
        <v>257</v>
      </c>
      <c r="AC15" s="31" t="s">
        <v>257</v>
      </c>
    </row>
    <row r="16" spans="1:29" s="32" customFormat="1" ht="51">
      <c r="A16" s="43" t="s">
        <v>287</v>
      </c>
      <c r="B16" s="44" t="s">
        <v>288</v>
      </c>
      <c r="C16" s="45" t="s">
        <v>289</v>
      </c>
      <c r="D16" s="43" t="s">
        <v>290</v>
      </c>
      <c r="E16" s="46" t="s">
        <v>291</v>
      </c>
      <c r="F16" s="28"/>
      <c r="G16" s="28"/>
      <c r="H16" s="28"/>
      <c r="I16" s="30" t="s">
        <v>248</v>
      </c>
      <c r="J16" s="23">
        <v>250000000</v>
      </c>
      <c r="K16" s="37">
        <v>250000000</v>
      </c>
      <c r="L16" s="38"/>
      <c r="M16" s="28" t="s">
        <v>292</v>
      </c>
      <c r="N16" s="39" t="s">
        <v>250</v>
      </c>
      <c r="O16" s="27">
        <v>42156</v>
      </c>
      <c r="P16" s="40"/>
      <c r="Q16" s="27">
        <v>42308</v>
      </c>
      <c r="R16" s="21" t="s">
        <v>293</v>
      </c>
      <c r="S16" s="21" t="s">
        <v>294</v>
      </c>
      <c r="T16" s="21" t="s">
        <v>253</v>
      </c>
      <c r="U16" s="31" t="s">
        <v>295</v>
      </c>
      <c r="V16" s="31" t="s">
        <v>296</v>
      </c>
      <c r="W16" s="31" t="s">
        <v>256</v>
      </c>
      <c r="X16" s="31" t="s">
        <v>257</v>
      </c>
      <c r="Y16" s="31" t="s">
        <v>257</v>
      </c>
      <c r="Z16" s="31" t="s">
        <v>257</v>
      </c>
      <c r="AA16" s="31" t="s">
        <v>257</v>
      </c>
      <c r="AB16" s="31" t="s">
        <v>257</v>
      </c>
      <c r="AC16" s="31" t="s">
        <v>257</v>
      </c>
    </row>
    <row r="17" spans="1:29" s="32" customFormat="1" ht="51">
      <c r="A17" s="43" t="s">
        <v>297</v>
      </c>
      <c r="B17" s="44" t="s">
        <v>298</v>
      </c>
      <c r="C17" s="45" t="s">
        <v>299</v>
      </c>
      <c r="D17" s="43" t="s">
        <v>300</v>
      </c>
      <c r="E17" s="46" t="s">
        <v>301</v>
      </c>
      <c r="F17" s="28"/>
      <c r="G17" s="28"/>
      <c r="H17" s="28"/>
      <c r="I17" s="30" t="s">
        <v>302</v>
      </c>
      <c r="J17" s="23">
        <v>300000000</v>
      </c>
      <c r="K17" s="37">
        <v>300000000</v>
      </c>
      <c r="L17" s="47"/>
      <c r="M17" s="28" t="s">
        <v>292</v>
      </c>
      <c r="N17" s="39" t="s">
        <v>250</v>
      </c>
      <c r="O17" s="27">
        <v>42157</v>
      </c>
      <c r="P17" s="40"/>
      <c r="Q17" s="27">
        <v>42338</v>
      </c>
      <c r="R17" s="21" t="s">
        <v>303</v>
      </c>
      <c r="S17" s="21" t="s">
        <v>304</v>
      </c>
      <c r="T17" s="21" t="s">
        <v>253</v>
      </c>
      <c r="U17" s="31" t="s">
        <v>274</v>
      </c>
      <c r="V17" s="31" t="s">
        <v>256</v>
      </c>
      <c r="W17" s="31" t="s">
        <v>256</v>
      </c>
      <c r="X17" s="31" t="s">
        <v>257</v>
      </c>
      <c r="Y17" s="31" t="s">
        <v>257</v>
      </c>
      <c r="Z17" s="31" t="s">
        <v>257</v>
      </c>
      <c r="AA17" s="31" t="s">
        <v>257</v>
      </c>
      <c r="AB17" s="31" t="s">
        <v>257</v>
      </c>
      <c r="AC17" s="31" t="s">
        <v>257</v>
      </c>
    </row>
    <row r="18" spans="1:29" s="32" customFormat="1" ht="102">
      <c r="A18" s="43" t="s">
        <v>305</v>
      </c>
      <c r="B18" s="44" t="s">
        <v>306</v>
      </c>
      <c r="C18" s="45" t="s">
        <v>289</v>
      </c>
      <c r="D18" s="43" t="s">
        <v>307</v>
      </c>
      <c r="E18" s="46" t="s">
        <v>308</v>
      </c>
      <c r="F18" s="28"/>
      <c r="G18" s="28"/>
      <c r="H18" s="28"/>
      <c r="I18" s="30" t="s">
        <v>248</v>
      </c>
      <c r="J18" s="23">
        <v>1500000000</v>
      </c>
      <c r="K18" s="37">
        <v>1500000000</v>
      </c>
      <c r="L18" s="38"/>
      <c r="M18" s="28" t="s">
        <v>249</v>
      </c>
      <c r="N18" s="39" t="s">
        <v>250</v>
      </c>
      <c r="O18" s="27">
        <v>42156</v>
      </c>
      <c r="P18" s="27">
        <v>42247</v>
      </c>
      <c r="Q18" s="27">
        <v>42429</v>
      </c>
      <c r="R18" s="21" t="s">
        <v>309</v>
      </c>
      <c r="S18" s="21" t="s">
        <v>304</v>
      </c>
      <c r="T18" s="21" t="s">
        <v>253</v>
      </c>
      <c r="U18" s="31" t="s">
        <v>274</v>
      </c>
      <c r="V18" s="31" t="s">
        <v>310</v>
      </c>
      <c r="W18" s="31" t="s">
        <v>256</v>
      </c>
      <c r="X18" s="31" t="s">
        <v>257</v>
      </c>
      <c r="Y18" s="31" t="s">
        <v>257</v>
      </c>
      <c r="Z18" s="31" t="s">
        <v>257</v>
      </c>
      <c r="AA18" s="31" t="s">
        <v>257</v>
      </c>
      <c r="AB18" s="31" t="s">
        <v>257</v>
      </c>
      <c r="AC18" s="31" t="s">
        <v>257</v>
      </c>
    </row>
    <row r="19" spans="1:29" s="32" customFormat="1" ht="38.25">
      <c r="A19" s="43" t="s">
        <v>311</v>
      </c>
      <c r="B19" s="44" t="s">
        <v>312</v>
      </c>
      <c r="C19" s="45" t="s">
        <v>289</v>
      </c>
      <c r="D19" s="43" t="s">
        <v>307</v>
      </c>
      <c r="E19" s="46" t="s">
        <v>313</v>
      </c>
      <c r="F19" s="28"/>
      <c r="G19" s="28"/>
      <c r="H19" s="28"/>
      <c r="I19" s="30" t="s">
        <v>263</v>
      </c>
      <c r="J19" s="23">
        <v>500000000</v>
      </c>
      <c r="K19" s="37">
        <v>500000000</v>
      </c>
      <c r="L19" s="38"/>
      <c r="M19" s="28" t="s">
        <v>249</v>
      </c>
      <c r="N19" s="39" t="s">
        <v>250</v>
      </c>
      <c r="O19" s="27">
        <v>42157</v>
      </c>
      <c r="P19" s="27">
        <v>42247</v>
      </c>
      <c r="Q19" s="27">
        <v>42369</v>
      </c>
      <c r="R19" s="21" t="s">
        <v>314</v>
      </c>
      <c r="S19" s="21" t="s">
        <v>304</v>
      </c>
      <c r="T19" s="21" t="s">
        <v>315</v>
      </c>
      <c r="U19" s="31" t="s">
        <v>274</v>
      </c>
      <c r="V19" s="30" t="s">
        <v>316</v>
      </c>
      <c r="W19" s="31" t="s">
        <v>256</v>
      </c>
      <c r="X19" s="31" t="s">
        <v>257</v>
      </c>
      <c r="Y19" s="31" t="s">
        <v>257</v>
      </c>
      <c r="Z19" s="31" t="s">
        <v>257</v>
      </c>
      <c r="AA19" s="31" t="s">
        <v>257</v>
      </c>
      <c r="AB19" s="31" t="s">
        <v>257</v>
      </c>
      <c r="AC19" s="31" t="s">
        <v>257</v>
      </c>
    </row>
    <row r="20" spans="1:29" s="32" customFormat="1" ht="25.5">
      <c r="A20" s="48" t="s">
        <v>317</v>
      </c>
      <c r="B20" s="49" t="s">
        <v>318</v>
      </c>
      <c r="C20" s="50" t="s">
        <v>319</v>
      </c>
      <c r="D20" s="48" t="s">
        <v>320</v>
      </c>
      <c r="E20" s="51" t="s">
        <v>321</v>
      </c>
      <c r="F20" s="28"/>
      <c r="G20" s="28"/>
      <c r="H20" s="28"/>
      <c r="I20" s="30" t="s">
        <v>248</v>
      </c>
      <c r="J20" s="37">
        <v>5000000000</v>
      </c>
      <c r="K20" s="37">
        <v>5000000000</v>
      </c>
      <c r="L20" s="38"/>
      <c r="M20" s="28" t="s">
        <v>249</v>
      </c>
      <c r="N20" s="39" t="s">
        <v>250</v>
      </c>
      <c r="O20" s="27">
        <v>42156</v>
      </c>
      <c r="P20" s="27">
        <v>42247</v>
      </c>
      <c r="Q20" s="27">
        <v>42429</v>
      </c>
      <c r="R20" s="21" t="s">
        <v>322</v>
      </c>
      <c r="S20" s="21" t="s">
        <v>323</v>
      </c>
      <c r="T20" s="21" t="s">
        <v>253</v>
      </c>
      <c r="U20" s="31" t="s">
        <v>254</v>
      </c>
      <c r="V20" s="30" t="s">
        <v>324</v>
      </c>
      <c r="W20" s="31" t="s">
        <v>256</v>
      </c>
      <c r="X20" s="31" t="s">
        <v>257</v>
      </c>
      <c r="Y20" s="31" t="s">
        <v>257</v>
      </c>
      <c r="Z20" s="31" t="s">
        <v>257</v>
      </c>
      <c r="AA20" s="31" t="s">
        <v>257</v>
      </c>
      <c r="AB20" s="31" t="s">
        <v>257</v>
      </c>
      <c r="AC20" s="31" t="s">
        <v>257</v>
      </c>
    </row>
    <row r="21" spans="1:29" s="56" customFormat="1" ht="25.5">
      <c r="A21" s="52" t="s">
        <v>325</v>
      </c>
      <c r="B21" s="53" t="s">
        <v>326</v>
      </c>
      <c r="C21" s="54" t="s">
        <v>327</v>
      </c>
      <c r="D21" s="52" t="s">
        <v>328</v>
      </c>
      <c r="E21" s="55" t="s">
        <v>329</v>
      </c>
      <c r="F21" s="28"/>
      <c r="G21" s="28"/>
      <c r="H21" s="28"/>
      <c r="I21" s="30" t="s">
        <v>263</v>
      </c>
      <c r="J21" s="37">
        <v>500000000</v>
      </c>
      <c r="K21" s="37">
        <v>500000000</v>
      </c>
      <c r="L21" s="38"/>
      <c r="M21" s="28" t="s">
        <v>249</v>
      </c>
      <c r="N21" s="39" t="s">
        <v>250</v>
      </c>
      <c r="O21" s="27">
        <v>42157</v>
      </c>
      <c r="P21" s="27">
        <v>42247</v>
      </c>
      <c r="Q21" s="27">
        <v>42369</v>
      </c>
      <c r="R21" s="28" t="s">
        <v>330</v>
      </c>
      <c r="S21" s="28" t="s">
        <v>331</v>
      </c>
      <c r="T21" s="28" t="s">
        <v>253</v>
      </c>
      <c r="U21" s="31" t="s">
        <v>254</v>
      </c>
      <c r="V21" s="31" t="s">
        <v>256</v>
      </c>
      <c r="W21" s="31" t="s">
        <v>256</v>
      </c>
      <c r="X21" s="31" t="s">
        <v>257</v>
      </c>
      <c r="Y21" s="31" t="s">
        <v>257</v>
      </c>
      <c r="Z21" s="31" t="s">
        <v>257</v>
      </c>
      <c r="AA21" s="31" t="s">
        <v>257</v>
      </c>
      <c r="AB21" s="31" t="s">
        <v>257</v>
      </c>
      <c r="AC21" s="31" t="s">
        <v>257</v>
      </c>
    </row>
    <row r="22" spans="1:29" s="56" customFormat="1" ht="38.25">
      <c r="A22" s="52" t="s">
        <v>332</v>
      </c>
      <c r="B22" s="53" t="s">
        <v>333</v>
      </c>
      <c r="C22" s="54" t="s">
        <v>327</v>
      </c>
      <c r="D22" s="52" t="s">
        <v>328</v>
      </c>
      <c r="E22" s="55" t="s">
        <v>329</v>
      </c>
      <c r="F22" s="28"/>
      <c r="G22" s="28"/>
      <c r="H22" s="28"/>
      <c r="I22" s="30" t="s">
        <v>263</v>
      </c>
      <c r="J22" s="37">
        <v>500000000</v>
      </c>
      <c r="K22" s="37">
        <v>500000000</v>
      </c>
      <c r="L22" s="38"/>
      <c r="M22" s="28" t="s">
        <v>249</v>
      </c>
      <c r="N22" s="39" t="s">
        <v>250</v>
      </c>
      <c r="O22" s="27">
        <v>42157</v>
      </c>
      <c r="P22" s="27">
        <v>42247</v>
      </c>
      <c r="Q22" s="27">
        <v>42369</v>
      </c>
      <c r="R22" s="28" t="s">
        <v>334</v>
      </c>
      <c r="S22" s="28" t="s">
        <v>331</v>
      </c>
      <c r="T22" s="28" t="s">
        <v>253</v>
      </c>
      <c r="U22" s="31" t="s">
        <v>254</v>
      </c>
      <c r="V22" s="31" t="s">
        <v>256</v>
      </c>
      <c r="W22" s="31" t="s">
        <v>256</v>
      </c>
      <c r="X22" s="31" t="s">
        <v>257</v>
      </c>
      <c r="Y22" s="31" t="s">
        <v>257</v>
      </c>
      <c r="Z22" s="31" t="s">
        <v>257</v>
      </c>
      <c r="AA22" s="31" t="s">
        <v>257</v>
      </c>
      <c r="AB22" s="31" t="s">
        <v>257</v>
      </c>
      <c r="AC22" s="31" t="s">
        <v>257</v>
      </c>
    </row>
    <row r="23" spans="1:29" s="56" customFormat="1" ht="38.25">
      <c r="A23" s="52" t="s">
        <v>335</v>
      </c>
      <c r="B23" s="53" t="s">
        <v>336</v>
      </c>
      <c r="C23" s="54" t="s">
        <v>327</v>
      </c>
      <c r="D23" s="52" t="s">
        <v>328</v>
      </c>
      <c r="E23" s="55" t="s">
        <v>329</v>
      </c>
      <c r="F23" s="28"/>
      <c r="G23" s="28"/>
      <c r="H23" s="28"/>
      <c r="I23" s="30" t="s">
        <v>263</v>
      </c>
      <c r="J23" s="37">
        <v>500000000</v>
      </c>
      <c r="K23" s="37">
        <v>500000000</v>
      </c>
      <c r="L23" s="38"/>
      <c r="M23" s="28" t="s">
        <v>249</v>
      </c>
      <c r="N23" s="39" t="s">
        <v>250</v>
      </c>
      <c r="O23" s="27">
        <v>42157</v>
      </c>
      <c r="P23" s="27">
        <v>42247</v>
      </c>
      <c r="Q23" s="27">
        <v>42369</v>
      </c>
      <c r="R23" s="28" t="s">
        <v>337</v>
      </c>
      <c r="S23" s="28" t="s">
        <v>331</v>
      </c>
      <c r="T23" s="28" t="s">
        <v>253</v>
      </c>
      <c r="U23" s="31" t="s">
        <v>254</v>
      </c>
      <c r="V23" s="31" t="s">
        <v>256</v>
      </c>
      <c r="W23" s="31" t="s">
        <v>256</v>
      </c>
      <c r="X23" s="31" t="s">
        <v>257</v>
      </c>
      <c r="Y23" s="31" t="s">
        <v>257</v>
      </c>
      <c r="Z23" s="31" t="s">
        <v>257</v>
      </c>
      <c r="AA23" s="31" t="s">
        <v>257</v>
      </c>
      <c r="AB23" s="31" t="s">
        <v>257</v>
      </c>
      <c r="AC23" s="31" t="s">
        <v>257</v>
      </c>
    </row>
    <row r="24" spans="1:29" ht="21.75" customHeight="1">
      <c r="A24" s="412" t="s">
        <v>338</v>
      </c>
      <c r="B24" s="412"/>
      <c r="C24" s="413"/>
      <c r="D24" s="413"/>
      <c r="E24" s="413"/>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row>
    <row r="25" spans="1:29" ht="191.25">
      <c r="A25" s="43"/>
      <c r="B25" s="44" t="s">
        <v>339</v>
      </c>
      <c r="C25" s="45" t="s">
        <v>289</v>
      </c>
      <c r="D25" s="43" t="s">
        <v>300</v>
      </c>
      <c r="E25" s="46" t="s">
        <v>301</v>
      </c>
      <c r="F25" s="28"/>
      <c r="G25" s="28"/>
      <c r="H25" s="28"/>
      <c r="I25" s="30" t="s">
        <v>302</v>
      </c>
      <c r="J25" s="37">
        <v>200000000</v>
      </c>
      <c r="K25" s="37">
        <v>200000000</v>
      </c>
      <c r="L25" s="57"/>
      <c r="M25" s="28" t="s">
        <v>340</v>
      </c>
      <c r="N25" s="39" t="s">
        <v>341</v>
      </c>
      <c r="O25" s="58" t="s">
        <v>342</v>
      </c>
      <c r="P25" s="57"/>
      <c r="Q25" s="58" t="s">
        <v>343</v>
      </c>
      <c r="R25" s="59" t="s">
        <v>344</v>
      </c>
      <c r="S25" s="21" t="s">
        <v>304</v>
      </c>
      <c r="T25" s="28" t="s">
        <v>253</v>
      </c>
      <c r="U25" s="30" t="s">
        <v>345</v>
      </c>
      <c r="V25" s="31" t="s">
        <v>256</v>
      </c>
      <c r="W25" s="31" t="s">
        <v>256</v>
      </c>
      <c r="X25" s="31" t="s">
        <v>257</v>
      </c>
      <c r="Y25" s="31" t="s">
        <v>257</v>
      </c>
      <c r="Z25" s="31" t="s">
        <v>257</v>
      </c>
      <c r="AA25" s="31" t="s">
        <v>257</v>
      </c>
      <c r="AB25" s="31" t="s">
        <v>257</v>
      </c>
      <c r="AC25" s="31" t="s">
        <v>257</v>
      </c>
    </row>
    <row r="26" spans="1:29" ht="140.25">
      <c r="A26" s="43"/>
      <c r="B26" s="44" t="s">
        <v>346</v>
      </c>
      <c r="C26" s="45" t="s">
        <v>289</v>
      </c>
      <c r="D26" s="43" t="s">
        <v>300</v>
      </c>
      <c r="E26" s="46" t="s">
        <v>301</v>
      </c>
      <c r="F26" s="28"/>
      <c r="G26" s="28"/>
      <c r="H26" s="28"/>
      <c r="I26" s="30" t="s">
        <v>302</v>
      </c>
      <c r="J26" s="37">
        <v>330000000</v>
      </c>
      <c r="K26" s="37">
        <v>330000000</v>
      </c>
      <c r="L26" s="57"/>
      <c r="M26" s="28" t="s">
        <v>340</v>
      </c>
      <c r="N26" s="39" t="s">
        <v>341</v>
      </c>
      <c r="O26" s="58" t="s">
        <v>342</v>
      </c>
      <c r="P26" s="57"/>
      <c r="Q26" s="58" t="s">
        <v>343</v>
      </c>
      <c r="R26" s="38" t="s">
        <v>347</v>
      </c>
      <c r="S26" s="21" t="s">
        <v>304</v>
      </c>
      <c r="T26" s="28" t="s">
        <v>253</v>
      </c>
      <c r="U26" s="30" t="s">
        <v>348</v>
      </c>
      <c r="V26" s="31" t="s">
        <v>256</v>
      </c>
      <c r="W26" s="31" t="s">
        <v>256</v>
      </c>
      <c r="X26" s="31" t="s">
        <v>257</v>
      </c>
      <c r="Y26" s="31" t="s">
        <v>257</v>
      </c>
      <c r="Z26" s="31" t="s">
        <v>257</v>
      </c>
      <c r="AA26" s="31" t="s">
        <v>257</v>
      </c>
      <c r="AB26" s="31" t="s">
        <v>257</v>
      </c>
      <c r="AC26" s="31" t="s">
        <v>257</v>
      </c>
    </row>
    <row r="27" spans="1:29" ht="89.25">
      <c r="A27" s="43"/>
      <c r="B27" s="44" t="s">
        <v>349</v>
      </c>
      <c r="C27" s="45" t="s">
        <v>289</v>
      </c>
      <c r="D27" s="43" t="s">
        <v>290</v>
      </c>
      <c r="E27" s="46" t="s">
        <v>291</v>
      </c>
      <c r="F27" s="28"/>
      <c r="G27" s="28"/>
      <c r="H27" s="28"/>
      <c r="I27" s="30" t="s">
        <v>302</v>
      </c>
      <c r="J27" s="23">
        <v>2000000000</v>
      </c>
      <c r="K27" s="23">
        <v>2000000000</v>
      </c>
      <c r="L27" s="57"/>
      <c r="M27" s="28" t="s">
        <v>340</v>
      </c>
      <c r="N27" s="39" t="s">
        <v>350</v>
      </c>
      <c r="O27" s="58" t="s">
        <v>351</v>
      </c>
      <c r="P27" s="57"/>
      <c r="Q27" s="58" t="s">
        <v>352</v>
      </c>
      <c r="R27" s="38" t="s">
        <v>353</v>
      </c>
      <c r="S27" s="21" t="s">
        <v>354</v>
      </c>
      <c r="T27" s="28" t="s">
        <v>253</v>
      </c>
      <c r="U27" s="30" t="s">
        <v>274</v>
      </c>
      <c r="V27" s="31" t="s">
        <v>296</v>
      </c>
      <c r="W27" s="31" t="s">
        <v>256</v>
      </c>
      <c r="X27" s="31" t="s">
        <v>257</v>
      </c>
      <c r="Y27" s="31" t="s">
        <v>257</v>
      </c>
      <c r="Z27" s="31" t="s">
        <v>257</v>
      </c>
      <c r="AA27" s="31" t="s">
        <v>257</v>
      </c>
      <c r="AB27" s="31" t="s">
        <v>257</v>
      </c>
      <c r="AC27" s="31" t="s">
        <v>257</v>
      </c>
    </row>
    <row r="28" spans="1:29" s="60" customFormat="1" ht="25.5" customHeight="1">
      <c r="A28" s="431" t="s">
        <v>355</v>
      </c>
      <c r="B28" s="432"/>
      <c r="C28" s="432"/>
      <c r="D28" s="432"/>
      <c r="E28" s="432"/>
      <c r="F28" s="432"/>
      <c r="G28" s="432"/>
      <c r="H28" s="432"/>
      <c r="I28" s="432"/>
      <c r="J28" s="432"/>
      <c r="K28" s="432"/>
      <c r="L28" s="432"/>
      <c r="M28" s="432"/>
      <c r="N28" s="432"/>
      <c r="O28" s="432"/>
      <c r="P28" s="432"/>
      <c r="Q28" s="432"/>
      <c r="R28" s="432"/>
      <c r="S28" s="432"/>
      <c r="T28" s="432"/>
      <c r="U28" s="432"/>
      <c r="V28" s="432"/>
      <c r="W28" s="432"/>
      <c r="X28" s="432"/>
      <c r="Y28" s="432"/>
      <c r="Z28" s="432"/>
      <c r="AA28" s="432"/>
      <c r="AB28" s="432"/>
      <c r="AC28" s="433"/>
    </row>
    <row r="29" spans="1:29" s="60" customFormat="1" ht="102">
      <c r="A29" s="61"/>
      <c r="B29" s="62" t="s">
        <v>356</v>
      </c>
      <c r="C29" s="63" t="s">
        <v>245</v>
      </c>
      <c r="D29" s="61" t="s">
        <v>246</v>
      </c>
      <c r="E29" s="64" t="s">
        <v>247</v>
      </c>
      <c r="F29" s="28"/>
      <c r="G29" s="28"/>
      <c r="H29" s="28"/>
      <c r="I29" s="30" t="s">
        <v>302</v>
      </c>
      <c r="J29" s="37">
        <v>50000000</v>
      </c>
      <c r="K29" s="37">
        <v>50000000</v>
      </c>
      <c r="L29" s="38"/>
      <c r="M29" s="28" t="s">
        <v>357</v>
      </c>
      <c r="N29" s="39" t="s">
        <v>358</v>
      </c>
      <c r="O29" s="40">
        <v>42309</v>
      </c>
      <c r="P29" s="40"/>
      <c r="Q29" s="40">
        <v>43070</v>
      </c>
      <c r="R29" s="65" t="s">
        <v>359</v>
      </c>
      <c r="S29" s="21" t="s">
        <v>360</v>
      </c>
      <c r="T29" s="21" t="s">
        <v>253</v>
      </c>
      <c r="U29" s="28" t="s">
        <v>361</v>
      </c>
      <c r="V29" s="31" t="s">
        <v>256</v>
      </c>
      <c r="W29" s="31" t="s">
        <v>256</v>
      </c>
      <c r="X29" s="31" t="s">
        <v>257</v>
      </c>
      <c r="Y29" s="31" t="s">
        <v>257</v>
      </c>
      <c r="Z29" s="31" t="s">
        <v>257</v>
      </c>
      <c r="AA29" s="31" t="s">
        <v>257</v>
      </c>
      <c r="AB29" s="31" t="s">
        <v>257</v>
      </c>
      <c r="AC29" s="31" t="s">
        <v>257</v>
      </c>
    </row>
    <row r="30" spans="1:29" s="60" customFormat="1" ht="89.25">
      <c r="A30" s="61"/>
      <c r="B30" s="62" t="s">
        <v>362</v>
      </c>
      <c r="C30" s="63" t="s">
        <v>245</v>
      </c>
      <c r="D30" s="61" t="s">
        <v>246</v>
      </c>
      <c r="E30" s="64" t="s">
        <v>272</v>
      </c>
      <c r="F30" s="28"/>
      <c r="G30" s="28"/>
      <c r="H30" s="28"/>
      <c r="I30" s="30" t="s">
        <v>263</v>
      </c>
      <c r="J30" s="37">
        <v>80000000</v>
      </c>
      <c r="K30" s="37">
        <v>80000000</v>
      </c>
      <c r="L30" s="38"/>
      <c r="M30" s="28" t="s">
        <v>249</v>
      </c>
      <c r="N30" s="39" t="s">
        <v>358</v>
      </c>
      <c r="O30" s="40">
        <v>42309</v>
      </c>
      <c r="P30" s="40">
        <v>42370</v>
      </c>
      <c r="Q30" s="40">
        <v>42522</v>
      </c>
      <c r="R30" s="65" t="s">
        <v>363</v>
      </c>
      <c r="S30" s="21" t="s">
        <v>364</v>
      </c>
      <c r="T30" s="21" t="s">
        <v>253</v>
      </c>
      <c r="U30" s="31" t="s">
        <v>365</v>
      </c>
      <c r="V30" s="31" t="s">
        <v>256</v>
      </c>
      <c r="W30" s="31" t="s">
        <v>256</v>
      </c>
      <c r="X30" s="31" t="s">
        <v>257</v>
      </c>
      <c r="Y30" s="31" t="s">
        <v>257</v>
      </c>
      <c r="Z30" s="31" t="s">
        <v>257</v>
      </c>
      <c r="AA30" s="31" t="s">
        <v>257</v>
      </c>
      <c r="AB30" s="31" t="s">
        <v>257</v>
      </c>
      <c r="AC30" s="31" t="s">
        <v>257</v>
      </c>
    </row>
    <row r="31" spans="1:29" ht="89.25">
      <c r="A31" s="61"/>
      <c r="B31" s="62" t="s">
        <v>366</v>
      </c>
      <c r="C31" s="63" t="s">
        <v>245</v>
      </c>
      <c r="D31" s="61" t="s">
        <v>246</v>
      </c>
      <c r="E31" s="61" t="s">
        <v>272</v>
      </c>
      <c r="F31" s="28"/>
      <c r="G31" s="28"/>
      <c r="H31" s="28"/>
      <c r="I31" s="30" t="s">
        <v>302</v>
      </c>
      <c r="J31" s="37">
        <v>2000000000</v>
      </c>
      <c r="K31" s="37">
        <v>2000000000</v>
      </c>
      <c r="L31" s="38"/>
      <c r="M31" s="28" t="s">
        <v>249</v>
      </c>
      <c r="N31" s="39" t="s">
        <v>358</v>
      </c>
      <c r="O31" s="40">
        <v>42309</v>
      </c>
      <c r="P31" s="40">
        <v>42370</v>
      </c>
      <c r="Q31" s="40">
        <v>42522</v>
      </c>
      <c r="R31" s="65" t="s">
        <v>367</v>
      </c>
      <c r="S31" s="21" t="s">
        <v>267</v>
      </c>
      <c r="T31" s="21" t="s">
        <v>253</v>
      </c>
      <c r="U31" s="31" t="s">
        <v>254</v>
      </c>
      <c r="V31" s="31" t="s">
        <v>256</v>
      </c>
      <c r="W31" s="31" t="s">
        <v>256</v>
      </c>
      <c r="X31" s="31" t="s">
        <v>257</v>
      </c>
      <c r="Y31" s="31" t="s">
        <v>257</v>
      </c>
      <c r="Z31" s="31" t="s">
        <v>257</v>
      </c>
      <c r="AA31" s="31" t="s">
        <v>257</v>
      </c>
      <c r="AB31" s="31" t="s">
        <v>257</v>
      </c>
      <c r="AC31" s="31" t="s">
        <v>257</v>
      </c>
    </row>
    <row r="32" spans="1:29" ht="51">
      <c r="A32" s="43"/>
      <c r="B32" s="44" t="s">
        <v>368</v>
      </c>
      <c r="C32" s="45" t="s">
        <v>289</v>
      </c>
      <c r="D32" s="43" t="s">
        <v>290</v>
      </c>
      <c r="E32" s="46" t="s">
        <v>291</v>
      </c>
      <c r="F32" s="28"/>
      <c r="G32" s="28"/>
      <c r="H32" s="28"/>
      <c r="I32" s="30" t="s">
        <v>302</v>
      </c>
      <c r="J32" s="37">
        <v>2000000000</v>
      </c>
      <c r="K32" s="37">
        <v>2000000000</v>
      </c>
      <c r="L32" s="47"/>
      <c r="M32" s="28" t="s">
        <v>292</v>
      </c>
      <c r="N32" s="39" t="s">
        <v>369</v>
      </c>
      <c r="O32" s="27">
        <v>42339</v>
      </c>
      <c r="P32" s="40"/>
      <c r="Q32" s="27">
        <v>42429</v>
      </c>
      <c r="R32" s="21" t="s">
        <v>370</v>
      </c>
      <c r="S32" s="22" t="s">
        <v>304</v>
      </c>
      <c r="T32" s="21" t="s">
        <v>253</v>
      </c>
      <c r="U32" s="31" t="s">
        <v>274</v>
      </c>
      <c r="V32" s="31" t="s">
        <v>256</v>
      </c>
      <c r="W32" s="31" t="s">
        <v>256</v>
      </c>
      <c r="X32" s="31" t="s">
        <v>257</v>
      </c>
      <c r="Y32" s="31" t="s">
        <v>257</v>
      </c>
      <c r="Z32" s="31" t="s">
        <v>257</v>
      </c>
      <c r="AA32" s="31" t="s">
        <v>257</v>
      </c>
      <c r="AB32" s="31" t="s">
        <v>257</v>
      </c>
      <c r="AC32" s="31" t="s">
        <v>257</v>
      </c>
    </row>
    <row r="33" spans="1:29" ht="38.25">
      <c r="A33" s="43"/>
      <c r="B33" s="44" t="s">
        <v>371</v>
      </c>
      <c r="C33" s="45" t="s">
        <v>289</v>
      </c>
      <c r="D33" s="43" t="s">
        <v>290</v>
      </c>
      <c r="E33" s="46" t="s">
        <v>291</v>
      </c>
      <c r="F33" s="28"/>
      <c r="G33" s="28"/>
      <c r="H33" s="28"/>
      <c r="I33" s="30" t="s">
        <v>302</v>
      </c>
      <c r="J33" s="37">
        <v>1000000000</v>
      </c>
      <c r="K33" s="37">
        <v>1000000000</v>
      </c>
      <c r="L33" s="47"/>
      <c r="M33" s="28" t="s">
        <v>340</v>
      </c>
      <c r="N33" s="39" t="s">
        <v>358</v>
      </c>
      <c r="O33" s="58" t="s">
        <v>372</v>
      </c>
      <c r="P33" s="57"/>
      <c r="Q33" s="58" t="s">
        <v>373</v>
      </c>
      <c r="R33" s="21" t="s">
        <v>374</v>
      </c>
      <c r="S33" s="22" t="s">
        <v>304</v>
      </c>
      <c r="T33" s="21" t="s">
        <v>253</v>
      </c>
      <c r="U33" s="31" t="s">
        <v>274</v>
      </c>
      <c r="V33" s="31" t="s">
        <v>256</v>
      </c>
      <c r="W33" s="31" t="s">
        <v>256</v>
      </c>
      <c r="X33" s="31" t="s">
        <v>257</v>
      </c>
      <c r="Y33" s="31" t="s">
        <v>257</v>
      </c>
      <c r="Z33" s="31" t="s">
        <v>257</v>
      </c>
      <c r="AA33" s="31" t="s">
        <v>257</v>
      </c>
      <c r="AB33" s="31" t="s">
        <v>257</v>
      </c>
      <c r="AC33" s="31" t="s">
        <v>257</v>
      </c>
    </row>
    <row r="34" spans="1:29" ht="38.25">
      <c r="A34" s="43"/>
      <c r="B34" s="44" t="s">
        <v>375</v>
      </c>
      <c r="C34" s="45" t="s">
        <v>289</v>
      </c>
      <c r="D34" s="43" t="s">
        <v>290</v>
      </c>
      <c r="E34" s="46" t="s">
        <v>291</v>
      </c>
      <c r="F34" s="28"/>
      <c r="G34" s="28"/>
      <c r="H34" s="28"/>
      <c r="I34" s="30" t="s">
        <v>302</v>
      </c>
      <c r="J34" s="37">
        <v>1000000000</v>
      </c>
      <c r="K34" s="37">
        <v>1000000000</v>
      </c>
      <c r="L34" s="57"/>
      <c r="M34" s="28" t="s">
        <v>340</v>
      </c>
      <c r="N34" s="39" t="s">
        <v>358</v>
      </c>
      <c r="O34" s="58" t="s">
        <v>372</v>
      </c>
      <c r="P34" s="57"/>
      <c r="Q34" s="58" t="s">
        <v>373</v>
      </c>
      <c r="R34" s="38" t="s">
        <v>376</v>
      </c>
      <c r="S34" s="57" t="s">
        <v>304</v>
      </c>
      <c r="T34" s="21" t="s">
        <v>253</v>
      </c>
      <c r="U34" s="31" t="s">
        <v>274</v>
      </c>
      <c r="V34" s="57" t="s">
        <v>256</v>
      </c>
      <c r="W34" s="57" t="s">
        <v>256</v>
      </c>
      <c r="X34" s="57" t="s">
        <v>377</v>
      </c>
      <c r="Y34" s="57" t="s">
        <v>377</v>
      </c>
      <c r="Z34" s="57" t="s">
        <v>377</v>
      </c>
      <c r="AA34" s="57" t="s">
        <v>257</v>
      </c>
      <c r="AB34" s="57" t="s">
        <v>257</v>
      </c>
      <c r="AC34" s="57" t="s">
        <v>377</v>
      </c>
    </row>
    <row r="35" spans="1:29" ht="76.5">
      <c r="A35" s="48"/>
      <c r="B35" s="49" t="s">
        <v>378</v>
      </c>
      <c r="C35" s="50" t="s">
        <v>319</v>
      </c>
      <c r="D35" s="48" t="s">
        <v>379</v>
      </c>
      <c r="E35" s="51" t="s">
        <v>380</v>
      </c>
      <c r="F35" s="28"/>
      <c r="G35" s="28"/>
      <c r="H35" s="28"/>
      <c r="I35" s="30" t="s">
        <v>263</v>
      </c>
      <c r="J35" s="23">
        <v>360000000</v>
      </c>
      <c r="K35" s="23">
        <v>360000000</v>
      </c>
      <c r="L35" s="38"/>
      <c r="M35" s="28" t="s">
        <v>249</v>
      </c>
      <c r="N35" s="39" t="s">
        <v>381</v>
      </c>
      <c r="O35" s="27">
        <v>42380</v>
      </c>
      <c r="P35" s="27">
        <v>42436</v>
      </c>
      <c r="Q35" s="27">
        <v>42558</v>
      </c>
      <c r="R35" s="28" t="s">
        <v>382</v>
      </c>
      <c r="S35" s="30" t="s">
        <v>323</v>
      </c>
      <c r="T35" s="28" t="s">
        <v>253</v>
      </c>
      <c r="U35" s="31" t="s">
        <v>254</v>
      </c>
      <c r="V35" s="31" t="s">
        <v>383</v>
      </c>
      <c r="W35" s="31" t="s">
        <v>256</v>
      </c>
      <c r="X35" s="31" t="s">
        <v>257</v>
      </c>
      <c r="Y35" s="31" t="s">
        <v>257</v>
      </c>
      <c r="Z35" s="31" t="s">
        <v>257</v>
      </c>
      <c r="AA35" s="31" t="s">
        <v>257</v>
      </c>
      <c r="AB35" s="31" t="s">
        <v>257</v>
      </c>
      <c r="AC35" s="31" t="s">
        <v>257</v>
      </c>
    </row>
    <row r="36" spans="1:29" ht="25.5">
      <c r="A36" s="48"/>
      <c r="B36" s="49" t="s">
        <v>384</v>
      </c>
      <c r="C36" s="50" t="s">
        <v>319</v>
      </c>
      <c r="D36" s="48" t="s">
        <v>385</v>
      </c>
      <c r="E36" s="51" t="s">
        <v>386</v>
      </c>
      <c r="F36" s="28"/>
      <c r="G36" s="28"/>
      <c r="H36" s="28"/>
      <c r="I36" s="30" t="s">
        <v>248</v>
      </c>
      <c r="J36" s="37">
        <v>1000000000</v>
      </c>
      <c r="K36" s="37">
        <v>1000000000</v>
      </c>
      <c r="L36" s="38"/>
      <c r="M36" s="28" t="s">
        <v>249</v>
      </c>
      <c r="N36" s="39" t="s">
        <v>387</v>
      </c>
      <c r="O36" s="27">
        <v>42373</v>
      </c>
      <c r="P36" s="27">
        <v>42429</v>
      </c>
      <c r="Q36" s="27">
        <v>42551</v>
      </c>
      <c r="R36" s="28" t="s">
        <v>388</v>
      </c>
      <c r="S36" s="30" t="s">
        <v>323</v>
      </c>
      <c r="T36" s="28" t="s">
        <v>253</v>
      </c>
      <c r="U36" s="31" t="s">
        <v>254</v>
      </c>
      <c r="V36" s="31" t="s">
        <v>389</v>
      </c>
      <c r="W36" s="31" t="s">
        <v>256</v>
      </c>
      <c r="X36" s="31" t="s">
        <v>257</v>
      </c>
      <c r="Y36" s="31" t="s">
        <v>257</v>
      </c>
      <c r="Z36" s="31" t="s">
        <v>257</v>
      </c>
      <c r="AA36" s="31" t="s">
        <v>257</v>
      </c>
      <c r="AB36" s="31" t="s">
        <v>257</v>
      </c>
      <c r="AC36" s="31" t="s">
        <v>257</v>
      </c>
    </row>
    <row r="37" spans="1:29" ht="127.5">
      <c r="A37" s="48"/>
      <c r="B37" s="49" t="s">
        <v>390</v>
      </c>
      <c r="C37" s="50" t="s">
        <v>319</v>
      </c>
      <c r="D37" s="48" t="s">
        <v>391</v>
      </c>
      <c r="E37" s="51" t="s">
        <v>392</v>
      </c>
      <c r="F37" s="28"/>
      <c r="G37" s="28"/>
      <c r="H37" s="28"/>
      <c r="I37" s="30" t="s">
        <v>263</v>
      </c>
      <c r="J37" s="37">
        <v>500000000</v>
      </c>
      <c r="K37" s="37">
        <v>500000000</v>
      </c>
      <c r="L37" s="38"/>
      <c r="M37" s="28" t="s">
        <v>249</v>
      </c>
      <c r="N37" s="39" t="s">
        <v>387</v>
      </c>
      <c r="O37" s="27">
        <v>42387</v>
      </c>
      <c r="P37" s="27">
        <v>42443</v>
      </c>
      <c r="Q37" s="27">
        <v>42565</v>
      </c>
      <c r="R37" s="21" t="s">
        <v>393</v>
      </c>
      <c r="S37" s="21" t="s">
        <v>394</v>
      </c>
      <c r="T37" s="21" t="s">
        <v>253</v>
      </c>
      <c r="U37" s="31" t="s">
        <v>254</v>
      </c>
      <c r="V37" s="31" t="s">
        <v>256</v>
      </c>
      <c r="W37" s="31" t="s">
        <v>256</v>
      </c>
      <c r="X37" s="31" t="s">
        <v>257</v>
      </c>
      <c r="Y37" s="31" t="s">
        <v>257</v>
      </c>
      <c r="Z37" s="66" t="s">
        <v>257</v>
      </c>
      <c r="AA37" s="31" t="s">
        <v>257</v>
      </c>
      <c r="AB37" s="31" t="s">
        <v>257</v>
      </c>
      <c r="AC37" s="31" t="s">
        <v>257</v>
      </c>
    </row>
    <row r="38" spans="1:29" ht="25.5">
      <c r="A38" s="48"/>
      <c r="B38" s="49" t="s">
        <v>395</v>
      </c>
      <c r="C38" s="50" t="s">
        <v>319</v>
      </c>
      <c r="D38" s="48" t="s">
        <v>396</v>
      </c>
      <c r="E38" s="51" t="s">
        <v>397</v>
      </c>
      <c r="F38" s="28"/>
      <c r="G38" s="28"/>
      <c r="H38" s="28"/>
      <c r="I38" s="30" t="s">
        <v>263</v>
      </c>
      <c r="J38" s="37">
        <v>360000000</v>
      </c>
      <c r="K38" s="37">
        <v>360000000</v>
      </c>
      <c r="L38" s="38"/>
      <c r="M38" s="28" t="s">
        <v>249</v>
      </c>
      <c r="N38" s="39" t="s">
        <v>398</v>
      </c>
      <c r="O38" s="27">
        <v>42384</v>
      </c>
      <c r="P38" s="27">
        <v>42447</v>
      </c>
      <c r="Q38" s="27">
        <v>42578</v>
      </c>
      <c r="R38" s="21" t="s">
        <v>399</v>
      </c>
      <c r="S38" s="22" t="s">
        <v>323</v>
      </c>
      <c r="T38" s="21" t="s">
        <v>253</v>
      </c>
      <c r="U38" s="31" t="s">
        <v>254</v>
      </c>
      <c r="V38" s="30" t="s">
        <v>400</v>
      </c>
      <c r="W38" s="31" t="s">
        <v>256</v>
      </c>
      <c r="X38" s="31" t="s">
        <v>257</v>
      </c>
      <c r="Y38" s="31" t="s">
        <v>257</v>
      </c>
      <c r="Z38" s="66" t="s">
        <v>257</v>
      </c>
      <c r="AA38" s="31" t="s">
        <v>257</v>
      </c>
      <c r="AB38" s="31" t="s">
        <v>257</v>
      </c>
      <c r="AC38" s="31" t="s">
        <v>257</v>
      </c>
    </row>
    <row r="39" spans="1:29" ht="63.75">
      <c r="A39" s="48"/>
      <c r="B39" s="49" t="s">
        <v>401</v>
      </c>
      <c r="C39" s="50" t="s">
        <v>319</v>
      </c>
      <c r="D39" s="48" t="s">
        <v>402</v>
      </c>
      <c r="E39" s="51" t="s">
        <v>403</v>
      </c>
      <c r="F39" s="28"/>
      <c r="G39" s="28"/>
      <c r="H39" s="28"/>
      <c r="I39" s="30" t="s">
        <v>302</v>
      </c>
      <c r="J39" s="37">
        <v>3500000000</v>
      </c>
      <c r="K39" s="37">
        <v>3500000000</v>
      </c>
      <c r="L39" s="38"/>
      <c r="M39" s="28" t="s">
        <v>249</v>
      </c>
      <c r="N39" s="39" t="s">
        <v>387</v>
      </c>
      <c r="O39" s="27">
        <v>42339</v>
      </c>
      <c r="P39" s="27">
        <v>42398</v>
      </c>
      <c r="Q39" s="27">
        <v>42521</v>
      </c>
      <c r="R39" s="28" t="s">
        <v>404</v>
      </c>
      <c r="S39" s="28" t="s">
        <v>405</v>
      </c>
      <c r="T39" s="28" t="s">
        <v>253</v>
      </c>
      <c r="U39" s="31" t="s">
        <v>406</v>
      </c>
      <c r="V39" s="31" t="s">
        <v>256</v>
      </c>
      <c r="W39" s="31" t="s">
        <v>256</v>
      </c>
      <c r="X39" s="31" t="s">
        <v>257</v>
      </c>
      <c r="Y39" s="31" t="s">
        <v>257</v>
      </c>
      <c r="Z39" s="66" t="s">
        <v>257</v>
      </c>
      <c r="AA39" s="31" t="s">
        <v>257</v>
      </c>
      <c r="AB39" s="31" t="s">
        <v>257</v>
      </c>
      <c r="AC39" s="31" t="s">
        <v>257</v>
      </c>
    </row>
    <row r="40" spans="1:29" ht="63.75">
      <c r="A40" s="67"/>
      <c r="B40" s="68" t="s">
        <v>407</v>
      </c>
      <c r="C40" s="69" t="s">
        <v>327</v>
      </c>
      <c r="D40" s="70" t="s">
        <v>408</v>
      </c>
      <c r="E40" s="71" t="s">
        <v>409</v>
      </c>
      <c r="F40" s="72"/>
      <c r="G40" s="72"/>
      <c r="H40" s="72"/>
      <c r="I40" s="73" t="s">
        <v>410</v>
      </c>
      <c r="J40" s="74">
        <v>3500000000</v>
      </c>
      <c r="K40" s="74">
        <v>3500000000</v>
      </c>
      <c r="L40" s="72"/>
      <c r="M40" s="72" t="s">
        <v>249</v>
      </c>
      <c r="N40" s="39" t="s">
        <v>358</v>
      </c>
      <c r="O40" s="75">
        <v>42370</v>
      </c>
      <c r="P40" s="75">
        <v>42430</v>
      </c>
      <c r="Q40" s="75">
        <v>42614</v>
      </c>
      <c r="R40" s="72" t="s">
        <v>411</v>
      </c>
      <c r="S40" s="72" t="s">
        <v>412</v>
      </c>
      <c r="T40" s="72" t="s">
        <v>413</v>
      </c>
      <c r="U40" s="76" t="s">
        <v>254</v>
      </c>
      <c r="V40" s="76" t="s">
        <v>414</v>
      </c>
      <c r="W40" s="76" t="s">
        <v>256</v>
      </c>
      <c r="X40" s="76" t="s">
        <v>257</v>
      </c>
      <c r="Y40" s="76" t="s">
        <v>257</v>
      </c>
      <c r="Z40" s="77" t="s">
        <v>257</v>
      </c>
      <c r="AA40" s="76" t="s">
        <v>257</v>
      </c>
      <c r="AB40" s="76" t="s">
        <v>257</v>
      </c>
      <c r="AC40" s="76" t="s">
        <v>257</v>
      </c>
    </row>
    <row r="41" spans="1:29">
      <c r="A41" s="78"/>
      <c r="B41" s="79"/>
      <c r="C41" s="79"/>
      <c r="D41" s="79"/>
      <c r="E41" s="80"/>
      <c r="F41" s="79"/>
      <c r="G41" s="79"/>
      <c r="H41" s="79"/>
      <c r="I41" s="79"/>
      <c r="J41" s="81"/>
      <c r="K41" s="81"/>
      <c r="L41" s="81"/>
      <c r="M41" s="79"/>
      <c r="N41" s="79"/>
      <c r="O41" s="79"/>
      <c r="P41" s="79"/>
      <c r="Q41" s="79"/>
      <c r="R41" s="82"/>
      <c r="S41" s="82"/>
      <c r="T41" s="82"/>
      <c r="U41" s="82"/>
      <c r="V41" s="82"/>
      <c r="W41" s="82"/>
      <c r="X41" s="82"/>
      <c r="Y41" s="82"/>
      <c r="Z41" s="82"/>
      <c r="AA41" s="82"/>
      <c r="AB41" s="82"/>
      <c r="AC41" s="82"/>
    </row>
    <row r="42" spans="1:29" ht="17.25">
      <c r="A42" s="83" t="s">
        <v>415</v>
      </c>
      <c r="B42" s="434" t="s">
        <v>416</v>
      </c>
      <c r="C42" s="435"/>
      <c r="D42" s="84"/>
      <c r="E42" s="84"/>
      <c r="F42" s="84"/>
      <c r="G42" s="84"/>
      <c r="H42" s="84"/>
      <c r="I42" s="84"/>
      <c r="J42" s="85"/>
      <c r="K42" s="85"/>
      <c r="L42" s="85"/>
      <c r="M42" s="84"/>
      <c r="N42" s="84"/>
      <c r="O42" s="86"/>
      <c r="P42" s="86"/>
      <c r="Q42" s="87"/>
      <c r="R42" s="88"/>
      <c r="S42" s="88"/>
      <c r="T42" s="88"/>
      <c r="U42" s="88"/>
      <c r="V42" s="88"/>
      <c r="W42" s="88"/>
      <c r="X42" s="88"/>
      <c r="Y42" s="88"/>
      <c r="Z42" s="88"/>
      <c r="AA42" s="88"/>
      <c r="AB42" s="88"/>
      <c r="AC42" s="88"/>
    </row>
    <row r="43" spans="1:29" ht="17.25">
      <c r="A43" s="83" t="s">
        <v>417</v>
      </c>
      <c r="B43" s="434" t="s">
        <v>418</v>
      </c>
      <c r="C43" s="436"/>
      <c r="D43" s="84"/>
      <c r="E43" s="84"/>
      <c r="F43" s="84"/>
      <c r="G43" s="84"/>
      <c r="H43" s="84"/>
      <c r="I43" s="84"/>
      <c r="J43" s="84"/>
      <c r="K43" s="84"/>
      <c r="L43" s="84"/>
      <c r="M43" s="84"/>
      <c r="N43" s="84"/>
      <c r="O43" s="86"/>
      <c r="P43" s="86"/>
      <c r="Q43" s="87"/>
      <c r="R43" s="88"/>
      <c r="S43" s="88"/>
      <c r="T43" s="88"/>
      <c r="U43" s="88"/>
      <c r="V43" s="88"/>
      <c r="W43" s="88"/>
      <c r="X43" s="88"/>
      <c r="Y43" s="88"/>
      <c r="Z43" s="88"/>
      <c r="AA43" s="88"/>
      <c r="AB43" s="88"/>
      <c r="AC43" s="88"/>
    </row>
    <row r="44" spans="1:29">
      <c r="A44" s="89" t="s">
        <v>419</v>
      </c>
      <c r="B44" s="437" t="s">
        <v>420</v>
      </c>
      <c r="C44" s="438"/>
      <c r="D44" s="438"/>
      <c r="E44" s="438"/>
      <c r="F44" s="438"/>
      <c r="G44" s="438"/>
      <c r="H44" s="438"/>
      <c r="I44" s="438"/>
      <c r="J44" s="438"/>
      <c r="K44" s="438"/>
      <c r="L44" s="438"/>
      <c r="M44" s="438"/>
      <c r="N44" s="438"/>
      <c r="O44" s="439"/>
      <c r="P44" s="439"/>
      <c r="Q44" s="440"/>
      <c r="R44" s="88"/>
      <c r="S44" s="88"/>
      <c r="T44" s="88"/>
      <c r="U44" s="88"/>
      <c r="V44" s="88"/>
      <c r="W44" s="88"/>
      <c r="X44" s="88"/>
      <c r="Y44" s="88"/>
      <c r="Z44" s="88"/>
      <c r="AA44" s="88"/>
      <c r="AB44" s="88"/>
      <c r="AC44" s="88"/>
    </row>
    <row r="45" spans="1:29">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row>
    <row r="46" spans="1:29">
      <c r="A46" s="441" t="s">
        <v>421</v>
      </c>
      <c r="B46" s="442"/>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row>
    <row r="48" spans="1:29">
      <c r="A48" s="91"/>
      <c r="B48" s="91"/>
      <c r="C48" s="91"/>
      <c r="D48" s="91"/>
      <c r="E48" s="91"/>
      <c r="F48" s="91"/>
      <c r="G48" s="91"/>
      <c r="H48" s="91"/>
      <c r="I48" s="91"/>
      <c r="J48" s="91"/>
      <c r="K48" s="91"/>
      <c r="L48" s="91"/>
      <c r="M48" s="91"/>
      <c r="N48" s="91"/>
      <c r="O48" s="91"/>
      <c r="P48" s="91"/>
      <c r="Q48" s="91"/>
      <c r="R48" s="91"/>
      <c r="S48" s="91"/>
      <c r="T48" s="91"/>
      <c r="U48" s="91"/>
    </row>
  </sheetData>
  <mergeCells count="39">
    <mergeCell ref="A28:AC28"/>
    <mergeCell ref="B42:C42"/>
    <mergeCell ref="B43:C43"/>
    <mergeCell ref="B44:Q44"/>
    <mergeCell ref="A46:B46"/>
    <mergeCell ref="Z3:Z4"/>
    <mergeCell ref="AA3:AA4"/>
    <mergeCell ref="AB3:AB4"/>
    <mergeCell ref="AC3:AC4"/>
    <mergeCell ref="A6:AC6"/>
    <mergeCell ref="I3:I4"/>
    <mergeCell ref="J3:L3"/>
    <mergeCell ref="M3:M4"/>
    <mergeCell ref="A3:A4"/>
    <mergeCell ref="B3:B4"/>
    <mergeCell ref="C3:C4"/>
    <mergeCell ref="D3:D4"/>
    <mergeCell ref="E3:E4"/>
    <mergeCell ref="A24:AC24"/>
    <mergeCell ref="T3:T4"/>
    <mergeCell ref="U3:U4"/>
    <mergeCell ref="V3:V4"/>
    <mergeCell ref="W3:W4"/>
    <mergeCell ref="X3:X4"/>
    <mergeCell ref="Y3:Y4"/>
    <mergeCell ref="N3:N4"/>
    <mergeCell ref="O3:O4"/>
    <mergeCell ref="P3:P4"/>
    <mergeCell ref="Q3:Q4"/>
    <mergeCell ref="R3:R4"/>
    <mergeCell ref="S3:S4"/>
    <mergeCell ref="F3:F4"/>
    <mergeCell ref="G3:G4"/>
    <mergeCell ref="H3:H4"/>
    <mergeCell ref="A1:AC1"/>
    <mergeCell ref="A2:H2"/>
    <mergeCell ref="I2:Q2"/>
    <mergeCell ref="R2:U2"/>
    <mergeCell ref="V2:AC2"/>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rgb="FFFF0000"/>
  </sheetPr>
  <dimension ref="A1:N46"/>
  <sheetViews>
    <sheetView topLeftCell="A4" workbookViewId="0">
      <selection activeCell="C5" sqref="C5"/>
    </sheetView>
  </sheetViews>
  <sheetFormatPr defaultRowHeight="15"/>
  <cols>
    <col min="1" max="4" width="15" style="93" customWidth="1"/>
    <col min="5" max="5" width="30.7109375" style="93" customWidth="1"/>
    <col min="6" max="6" width="15" style="93" customWidth="1"/>
    <col min="7" max="7" width="23.28515625" style="93" customWidth="1"/>
    <col min="8" max="9" width="15" style="93" customWidth="1"/>
    <col min="10" max="10" width="100.7109375" style="93" customWidth="1"/>
    <col min="11" max="11" width="30.7109375" style="93" customWidth="1"/>
    <col min="12" max="13" width="15" style="93" customWidth="1"/>
    <col min="14" max="14" width="24.28515625" style="93" customWidth="1"/>
    <col min="15" max="243" width="15" style="93" customWidth="1"/>
    <col min="244" max="16384" width="9.140625" style="93"/>
  </cols>
  <sheetData>
    <row r="1" spans="1:14" ht="20.25">
      <c r="A1" s="92" t="s">
        <v>422</v>
      </c>
    </row>
    <row r="2" spans="1:14" s="95" customFormat="1" ht="18.75">
      <c r="A2" s="94"/>
      <c r="B2" s="94"/>
      <c r="C2" s="443" t="s">
        <v>423</v>
      </c>
      <c r="D2" s="443"/>
      <c r="E2" s="443"/>
      <c r="F2" s="443" t="s">
        <v>424</v>
      </c>
      <c r="G2" s="443"/>
      <c r="H2" s="443"/>
      <c r="I2" s="443"/>
      <c r="J2" s="443" t="s">
        <v>425</v>
      </c>
      <c r="K2" s="443"/>
      <c r="L2" s="443"/>
      <c r="M2" s="443"/>
      <c r="N2" s="94" t="s">
        <v>426</v>
      </c>
    </row>
    <row r="3" spans="1:14" s="98" customFormat="1" ht="75">
      <c r="A3" s="96" t="s">
        <v>427</v>
      </c>
      <c r="B3" s="96" t="s">
        <v>428</v>
      </c>
      <c r="C3" s="97" t="s">
        <v>429</v>
      </c>
      <c r="D3" s="97" t="s">
        <v>1</v>
      </c>
      <c r="E3" s="97" t="s">
        <v>430</v>
      </c>
      <c r="F3" s="97" t="s">
        <v>431</v>
      </c>
      <c r="G3" s="97" t="s">
        <v>432</v>
      </c>
      <c r="H3" s="97" t="s">
        <v>197</v>
      </c>
      <c r="I3" s="97" t="s">
        <v>433</v>
      </c>
      <c r="J3" s="97" t="s">
        <v>201</v>
      </c>
      <c r="K3" s="97" t="s">
        <v>202</v>
      </c>
      <c r="L3" s="97" t="s">
        <v>434</v>
      </c>
      <c r="M3" s="97" t="s">
        <v>435</v>
      </c>
      <c r="N3" s="97" t="s">
        <v>206</v>
      </c>
    </row>
    <row r="4" spans="1:14" ht="135">
      <c r="A4" s="99" t="s">
        <v>436</v>
      </c>
      <c r="B4" s="99" t="s">
        <v>437</v>
      </c>
      <c r="C4" s="99" t="s">
        <v>438</v>
      </c>
      <c r="D4" s="100" t="s">
        <v>439</v>
      </c>
      <c r="E4" s="101" t="s">
        <v>440</v>
      </c>
      <c r="F4" s="99" t="s">
        <v>441</v>
      </c>
      <c r="G4" s="102">
        <v>11652000000</v>
      </c>
      <c r="H4" s="103">
        <v>42157</v>
      </c>
      <c r="I4" s="104">
        <v>44286</v>
      </c>
      <c r="J4" s="99" t="s">
        <v>442</v>
      </c>
      <c r="K4" s="99" t="s">
        <v>443</v>
      </c>
      <c r="L4" s="99" t="s">
        <v>444</v>
      </c>
      <c r="M4" s="99" t="s">
        <v>445</v>
      </c>
      <c r="N4" s="99" t="s">
        <v>446</v>
      </c>
    </row>
    <row r="5" spans="1:14" ht="255">
      <c r="A5" s="99" t="s">
        <v>447</v>
      </c>
      <c r="B5" s="99" t="s">
        <v>448</v>
      </c>
      <c r="C5" s="99" t="s">
        <v>438</v>
      </c>
      <c r="D5" s="100" t="s">
        <v>439</v>
      </c>
      <c r="E5" s="101" t="s">
        <v>449</v>
      </c>
      <c r="F5" s="99" t="s">
        <v>441</v>
      </c>
      <c r="G5" s="102">
        <v>350000000</v>
      </c>
      <c r="H5" s="103">
        <v>42185</v>
      </c>
      <c r="I5" s="104">
        <v>42369</v>
      </c>
      <c r="J5" s="99" t="s">
        <v>450</v>
      </c>
      <c r="K5" s="99" t="s">
        <v>451</v>
      </c>
      <c r="L5" s="99" t="s">
        <v>444</v>
      </c>
      <c r="M5" s="99" t="s">
        <v>451</v>
      </c>
      <c r="N5" s="99" t="s">
        <v>446</v>
      </c>
    </row>
    <row r="6" spans="1:14" ht="225">
      <c r="A6" s="99" t="s">
        <v>452</v>
      </c>
      <c r="B6" s="99" t="s">
        <v>453</v>
      </c>
      <c r="C6" s="99" t="s">
        <v>438</v>
      </c>
      <c r="D6" s="100" t="s">
        <v>439</v>
      </c>
      <c r="E6" s="101" t="s">
        <v>454</v>
      </c>
      <c r="F6" s="99" t="s">
        <v>441</v>
      </c>
      <c r="G6" s="102">
        <v>799199073</v>
      </c>
      <c r="H6" s="103">
        <v>42156</v>
      </c>
      <c r="I6" s="104">
        <v>42705</v>
      </c>
      <c r="J6" s="99" t="s">
        <v>455</v>
      </c>
      <c r="K6" s="99" t="s">
        <v>456</v>
      </c>
      <c r="L6" s="99" t="s">
        <v>457</v>
      </c>
      <c r="M6" s="99" t="s">
        <v>458</v>
      </c>
      <c r="N6" s="99" t="s">
        <v>446</v>
      </c>
    </row>
    <row r="7" spans="1:14" ht="225">
      <c r="A7" s="99" t="s">
        <v>459</v>
      </c>
      <c r="B7" s="99" t="s">
        <v>460</v>
      </c>
      <c r="C7" s="99" t="s">
        <v>438</v>
      </c>
      <c r="D7" s="100" t="s">
        <v>439</v>
      </c>
      <c r="E7" s="101" t="s">
        <v>440</v>
      </c>
      <c r="F7" s="99" t="s">
        <v>441</v>
      </c>
      <c r="G7" s="102">
        <v>1000000000</v>
      </c>
      <c r="H7" s="103">
        <v>42163</v>
      </c>
      <c r="I7" s="104">
        <v>43250.999988425923</v>
      </c>
      <c r="J7" s="99" t="s">
        <v>461</v>
      </c>
      <c r="K7" s="99" t="s">
        <v>462</v>
      </c>
      <c r="L7" s="99" t="s">
        <v>463</v>
      </c>
      <c r="M7" s="99" t="s">
        <v>464</v>
      </c>
      <c r="N7" s="99" t="s">
        <v>446</v>
      </c>
    </row>
    <row r="8" spans="1:14" ht="195">
      <c r="A8" s="99" t="s">
        <v>465</v>
      </c>
      <c r="B8" s="99" t="s">
        <v>466</v>
      </c>
      <c r="C8" s="99" t="s">
        <v>438</v>
      </c>
      <c r="D8" s="100" t="s">
        <v>467</v>
      </c>
      <c r="E8" s="101" t="s">
        <v>468</v>
      </c>
      <c r="F8" s="99" t="s">
        <v>441</v>
      </c>
      <c r="G8" s="102">
        <v>5974800000</v>
      </c>
      <c r="H8" s="103">
        <v>42181</v>
      </c>
      <c r="I8" s="104">
        <v>43617</v>
      </c>
      <c r="J8" s="99" t="s">
        <v>469</v>
      </c>
      <c r="K8" s="99" t="s">
        <v>470</v>
      </c>
      <c r="L8" s="99" t="s">
        <v>463</v>
      </c>
      <c r="M8" s="99" t="s">
        <v>471</v>
      </c>
      <c r="N8" s="99" t="s">
        <v>446</v>
      </c>
    </row>
    <row r="9" spans="1:14" ht="195">
      <c r="A9" s="99" t="s">
        <v>472</v>
      </c>
      <c r="B9" s="99" t="s">
        <v>473</v>
      </c>
      <c r="C9" s="99" t="s">
        <v>438</v>
      </c>
      <c r="D9" s="100" t="s">
        <v>467</v>
      </c>
      <c r="E9" s="101" t="s">
        <v>468</v>
      </c>
      <c r="F9" s="99" t="s">
        <v>441</v>
      </c>
      <c r="G9" s="102">
        <v>525200000</v>
      </c>
      <c r="H9" s="103">
        <v>42181</v>
      </c>
      <c r="I9" s="104">
        <v>43617</v>
      </c>
      <c r="J9" s="99" t="s">
        <v>469</v>
      </c>
      <c r="K9" s="99" t="s">
        <v>470</v>
      </c>
      <c r="L9" s="99" t="s">
        <v>474</v>
      </c>
      <c r="M9" s="99" t="s">
        <v>475</v>
      </c>
      <c r="N9" s="99" t="s">
        <v>446</v>
      </c>
    </row>
    <row r="10" spans="1:14" ht="165">
      <c r="A10" s="99" t="s">
        <v>476</v>
      </c>
      <c r="B10" s="99" t="s">
        <v>477</v>
      </c>
      <c r="C10" s="99" t="s">
        <v>438</v>
      </c>
      <c r="D10" s="100" t="s">
        <v>467</v>
      </c>
      <c r="E10" s="101" t="s">
        <v>478</v>
      </c>
      <c r="F10" s="99" t="s">
        <v>441</v>
      </c>
      <c r="G10" s="102">
        <v>919200000</v>
      </c>
      <c r="H10" s="103">
        <v>42181</v>
      </c>
      <c r="I10" s="104">
        <v>43800</v>
      </c>
      <c r="J10" s="99" t="s">
        <v>479</v>
      </c>
      <c r="K10" s="99" t="s">
        <v>480</v>
      </c>
      <c r="L10" s="99" t="s">
        <v>463</v>
      </c>
      <c r="M10" s="99" t="s">
        <v>481</v>
      </c>
      <c r="N10" s="99" t="s">
        <v>446</v>
      </c>
    </row>
    <row r="11" spans="1:14" ht="165">
      <c r="A11" s="99" t="s">
        <v>482</v>
      </c>
      <c r="B11" s="99" t="s">
        <v>483</v>
      </c>
      <c r="C11" s="99" t="s">
        <v>438</v>
      </c>
      <c r="D11" s="100" t="s">
        <v>467</v>
      </c>
      <c r="E11" s="101" t="s">
        <v>478</v>
      </c>
      <c r="F11" s="99" t="s">
        <v>441</v>
      </c>
      <c r="G11" s="102">
        <v>80800000</v>
      </c>
      <c r="H11" s="103">
        <v>42181</v>
      </c>
      <c r="I11" s="104">
        <v>43800</v>
      </c>
      <c r="J11" s="99" t="s">
        <v>484</v>
      </c>
      <c r="K11" s="99" t="s">
        <v>485</v>
      </c>
      <c r="L11" s="99" t="s">
        <v>474</v>
      </c>
      <c r="M11" s="99" t="s">
        <v>475</v>
      </c>
      <c r="N11" s="99" t="s">
        <v>446</v>
      </c>
    </row>
    <row r="12" spans="1:14" ht="225">
      <c r="A12" s="99" t="s">
        <v>486</v>
      </c>
      <c r="B12" s="99" t="s">
        <v>487</v>
      </c>
      <c r="C12" s="99" t="s">
        <v>438</v>
      </c>
      <c r="D12" s="100" t="s">
        <v>439</v>
      </c>
      <c r="E12" s="101" t="s">
        <v>488</v>
      </c>
      <c r="F12" s="99" t="s">
        <v>441</v>
      </c>
      <c r="G12" s="102">
        <v>298100000</v>
      </c>
      <c r="H12" s="103">
        <v>42186</v>
      </c>
      <c r="I12" s="104">
        <v>42705</v>
      </c>
      <c r="J12" s="99" t="s">
        <v>489</v>
      </c>
      <c r="K12" s="99" t="s">
        <v>490</v>
      </c>
      <c r="L12" s="99" t="s">
        <v>444</v>
      </c>
      <c r="M12" s="99" t="s">
        <v>491</v>
      </c>
      <c r="N12" s="99" t="s">
        <v>446</v>
      </c>
    </row>
    <row r="13" spans="1:14" ht="150">
      <c r="A13" s="99" t="s">
        <v>492</v>
      </c>
      <c r="B13" s="99" t="s">
        <v>493</v>
      </c>
      <c r="C13" s="99" t="s">
        <v>438</v>
      </c>
      <c r="D13" s="100" t="s">
        <v>439</v>
      </c>
      <c r="E13" s="101" t="s">
        <v>440</v>
      </c>
      <c r="F13" s="99" t="s">
        <v>441</v>
      </c>
      <c r="G13" s="102">
        <v>1592000000</v>
      </c>
      <c r="H13" s="103">
        <v>42186</v>
      </c>
      <c r="I13" s="104">
        <v>43221</v>
      </c>
      <c r="J13" s="99" t="s">
        <v>494</v>
      </c>
      <c r="K13" s="99" t="s">
        <v>495</v>
      </c>
      <c r="L13" s="99" t="s">
        <v>463</v>
      </c>
      <c r="M13" s="99" t="s">
        <v>458</v>
      </c>
      <c r="N13" s="99" t="s">
        <v>446</v>
      </c>
    </row>
    <row r="14" spans="1:14" ht="195">
      <c r="A14" s="99" t="s">
        <v>496</v>
      </c>
      <c r="B14" s="99" t="s">
        <v>497</v>
      </c>
      <c r="C14" s="99" t="s">
        <v>438</v>
      </c>
      <c r="D14" s="100" t="s">
        <v>439</v>
      </c>
      <c r="E14" s="101" t="s">
        <v>498</v>
      </c>
      <c r="F14" s="99" t="s">
        <v>441</v>
      </c>
      <c r="G14" s="102">
        <v>3679350000</v>
      </c>
      <c r="H14" s="103">
        <v>42186</v>
      </c>
      <c r="I14" s="104">
        <v>44256</v>
      </c>
      <c r="J14" s="99" t="s">
        <v>499</v>
      </c>
      <c r="K14" s="99" t="s">
        <v>500</v>
      </c>
      <c r="L14" s="99" t="s">
        <v>444</v>
      </c>
      <c r="M14" s="99" t="s">
        <v>501</v>
      </c>
      <c r="N14" s="99" t="s">
        <v>446</v>
      </c>
    </row>
    <row r="15" spans="1:14" ht="105">
      <c r="A15" s="99" t="s">
        <v>502</v>
      </c>
      <c r="B15" s="99" t="s">
        <v>503</v>
      </c>
      <c r="C15" s="99" t="s">
        <v>438</v>
      </c>
      <c r="D15" s="100" t="s">
        <v>149</v>
      </c>
      <c r="E15" s="101" t="s">
        <v>149</v>
      </c>
      <c r="F15" s="99" t="s">
        <v>441</v>
      </c>
      <c r="G15" s="102">
        <v>2779392258</v>
      </c>
      <c r="H15" s="103">
        <v>42186</v>
      </c>
      <c r="I15" s="104">
        <v>45078</v>
      </c>
      <c r="J15" s="99" t="s">
        <v>504</v>
      </c>
      <c r="K15" s="99" t="s">
        <v>505</v>
      </c>
      <c r="L15" s="99" t="s">
        <v>444</v>
      </c>
      <c r="M15" s="99" t="s">
        <v>506</v>
      </c>
      <c r="N15" s="99" t="s">
        <v>446</v>
      </c>
    </row>
    <row r="16" spans="1:14" ht="409.5">
      <c r="A16" s="99" t="s">
        <v>507</v>
      </c>
      <c r="B16" s="99" t="s">
        <v>508</v>
      </c>
      <c r="C16" s="99" t="s">
        <v>438</v>
      </c>
      <c r="D16" s="100" t="s">
        <v>439</v>
      </c>
      <c r="E16" s="101" t="s">
        <v>488</v>
      </c>
      <c r="F16" s="99" t="s">
        <v>509</v>
      </c>
      <c r="G16" s="102">
        <v>176000000</v>
      </c>
      <c r="H16" s="103">
        <v>42217</v>
      </c>
      <c r="I16" s="104">
        <v>42293</v>
      </c>
      <c r="J16" s="99" t="s">
        <v>510</v>
      </c>
      <c r="K16" s="99" t="s">
        <v>511</v>
      </c>
      <c r="L16" s="99" t="s">
        <v>463</v>
      </c>
      <c r="M16" s="99" t="s">
        <v>512</v>
      </c>
      <c r="N16" s="99" t="s">
        <v>446</v>
      </c>
    </row>
    <row r="17" spans="1:14" ht="409.5">
      <c r="A17" s="99" t="s">
        <v>513</v>
      </c>
      <c r="B17" s="99" t="s">
        <v>514</v>
      </c>
      <c r="C17" s="99" t="s">
        <v>438</v>
      </c>
      <c r="D17" s="100" t="s">
        <v>439</v>
      </c>
      <c r="E17" s="101" t="s">
        <v>488</v>
      </c>
      <c r="F17" s="99" t="s">
        <v>509</v>
      </c>
      <c r="G17" s="102">
        <v>24000000</v>
      </c>
      <c r="H17" s="103">
        <v>42217</v>
      </c>
      <c r="I17" s="104">
        <v>42293</v>
      </c>
      <c r="J17" s="99" t="s">
        <v>510</v>
      </c>
      <c r="K17" s="99" t="s">
        <v>511</v>
      </c>
      <c r="L17" s="99" t="s">
        <v>474</v>
      </c>
      <c r="M17" s="99" t="s">
        <v>512</v>
      </c>
      <c r="N17" s="99" t="s">
        <v>446</v>
      </c>
    </row>
    <row r="18" spans="1:14" ht="75">
      <c r="A18" s="99" t="s">
        <v>515</v>
      </c>
      <c r="B18" s="99" t="s">
        <v>516</v>
      </c>
      <c r="C18" s="99" t="s">
        <v>438</v>
      </c>
      <c r="D18" s="100" t="s">
        <v>467</v>
      </c>
      <c r="E18" s="101" t="s">
        <v>468</v>
      </c>
      <c r="F18" s="99" t="s">
        <v>509</v>
      </c>
      <c r="G18" s="102">
        <v>100000000</v>
      </c>
      <c r="H18" s="103">
        <v>42233</v>
      </c>
      <c r="I18" s="104">
        <v>42278</v>
      </c>
      <c r="J18" s="99" t="s">
        <v>517</v>
      </c>
      <c r="K18" s="99" t="s">
        <v>470</v>
      </c>
      <c r="L18" s="99" t="s">
        <v>463</v>
      </c>
      <c r="M18" s="99" t="s">
        <v>518</v>
      </c>
      <c r="N18" s="99" t="s">
        <v>446</v>
      </c>
    </row>
    <row r="19" spans="1:14" ht="105">
      <c r="A19" s="99" t="s">
        <v>519</v>
      </c>
      <c r="B19" s="99" t="s">
        <v>520</v>
      </c>
      <c r="C19" s="99" t="s">
        <v>438</v>
      </c>
      <c r="D19" s="100" t="s">
        <v>467</v>
      </c>
      <c r="E19" s="101" t="s">
        <v>468</v>
      </c>
      <c r="F19" s="99" t="s">
        <v>441</v>
      </c>
      <c r="G19" s="102">
        <v>25000000</v>
      </c>
      <c r="H19" s="103">
        <v>42243</v>
      </c>
      <c r="I19" s="104">
        <v>43435</v>
      </c>
      <c r="J19" s="99" t="s">
        <v>521</v>
      </c>
      <c r="K19" s="99" t="s">
        <v>522</v>
      </c>
      <c r="L19" s="99" t="s">
        <v>444</v>
      </c>
      <c r="M19" s="99" t="s">
        <v>523</v>
      </c>
      <c r="N19" s="99" t="s">
        <v>446</v>
      </c>
    </row>
    <row r="20" spans="1:14" ht="165">
      <c r="A20" s="99" t="s">
        <v>524</v>
      </c>
      <c r="B20" s="99" t="s">
        <v>525</v>
      </c>
      <c r="C20" s="99" t="s">
        <v>438</v>
      </c>
      <c r="D20" s="100" t="s">
        <v>467</v>
      </c>
      <c r="E20" s="101" t="s">
        <v>478</v>
      </c>
      <c r="F20" s="99" t="s">
        <v>441</v>
      </c>
      <c r="G20" s="102">
        <v>860000000</v>
      </c>
      <c r="H20" s="103">
        <v>42243</v>
      </c>
      <c r="I20" s="104">
        <v>43800</v>
      </c>
      <c r="J20" s="99" t="s">
        <v>526</v>
      </c>
      <c r="K20" s="99" t="s">
        <v>527</v>
      </c>
      <c r="L20" s="99" t="s">
        <v>444</v>
      </c>
      <c r="M20" s="99" t="s">
        <v>528</v>
      </c>
      <c r="N20" s="99" t="s">
        <v>446</v>
      </c>
    </row>
    <row r="21" spans="1:14" ht="270">
      <c r="A21" s="99" t="s">
        <v>529</v>
      </c>
      <c r="B21" s="99" t="s">
        <v>530</v>
      </c>
      <c r="C21" s="99" t="s">
        <v>438</v>
      </c>
      <c r="D21" s="100" t="s">
        <v>531</v>
      </c>
      <c r="E21" s="101" t="s">
        <v>468</v>
      </c>
      <c r="F21" s="99" t="s">
        <v>441</v>
      </c>
      <c r="G21" s="102">
        <v>220000000</v>
      </c>
      <c r="H21" s="103">
        <v>42217</v>
      </c>
      <c r="I21" s="104">
        <v>43800</v>
      </c>
      <c r="J21" s="99" t="s">
        <v>532</v>
      </c>
      <c r="K21" s="99" t="s">
        <v>533</v>
      </c>
      <c r="L21" s="99" t="s">
        <v>444</v>
      </c>
      <c r="M21" s="99" t="s">
        <v>534</v>
      </c>
      <c r="N21" s="99" t="s">
        <v>446</v>
      </c>
    </row>
    <row r="22" spans="1:14" ht="180">
      <c r="A22" s="99" t="s">
        <v>535</v>
      </c>
      <c r="B22" s="99" t="s">
        <v>536</v>
      </c>
      <c r="C22" s="99" t="s">
        <v>438</v>
      </c>
      <c r="D22" s="100" t="s">
        <v>537</v>
      </c>
      <c r="E22" s="101" t="s">
        <v>538</v>
      </c>
      <c r="F22" s="99" t="s">
        <v>441</v>
      </c>
      <c r="G22" s="102">
        <v>1500000000</v>
      </c>
      <c r="H22" s="103">
        <v>42217</v>
      </c>
      <c r="I22" s="104">
        <v>43800</v>
      </c>
      <c r="J22" s="99" t="s">
        <v>539</v>
      </c>
      <c r="K22" s="99" t="s">
        <v>540</v>
      </c>
      <c r="L22" s="99" t="s">
        <v>444</v>
      </c>
      <c r="M22" s="99" t="s">
        <v>541</v>
      </c>
      <c r="N22" s="99" t="s">
        <v>446</v>
      </c>
    </row>
    <row r="23" spans="1:14" ht="165">
      <c r="A23" s="99" t="s">
        <v>542</v>
      </c>
      <c r="B23" s="99" t="s">
        <v>543</v>
      </c>
      <c r="C23" s="99" t="s">
        <v>438</v>
      </c>
      <c r="D23" s="100" t="s">
        <v>439</v>
      </c>
      <c r="E23" s="101" t="s">
        <v>498</v>
      </c>
      <c r="F23" s="99" t="s">
        <v>441</v>
      </c>
      <c r="G23" s="102">
        <v>1986000000</v>
      </c>
      <c r="H23" s="103">
        <v>42217</v>
      </c>
      <c r="I23" s="104">
        <v>44256</v>
      </c>
      <c r="J23" s="99" t="s">
        <v>544</v>
      </c>
      <c r="K23" s="99" t="s">
        <v>545</v>
      </c>
      <c r="L23" s="99" t="s">
        <v>444</v>
      </c>
      <c r="M23" s="99" t="s">
        <v>546</v>
      </c>
      <c r="N23" s="99" t="s">
        <v>446</v>
      </c>
    </row>
    <row r="24" spans="1:14" ht="180">
      <c r="A24" s="99" t="s">
        <v>547</v>
      </c>
      <c r="B24" s="99" t="s">
        <v>548</v>
      </c>
      <c r="C24" s="99" t="s">
        <v>438</v>
      </c>
      <c r="D24" s="100" t="s">
        <v>439</v>
      </c>
      <c r="E24" s="101" t="s">
        <v>449</v>
      </c>
      <c r="F24" s="99" t="s">
        <v>441</v>
      </c>
      <c r="G24" s="102">
        <v>3500000000</v>
      </c>
      <c r="H24" s="103">
        <v>42217</v>
      </c>
      <c r="I24" s="104">
        <v>44926</v>
      </c>
      <c r="J24" s="99" t="s">
        <v>549</v>
      </c>
      <c r="K24" s="99" t="s">
        <v>550</v>
      </c>
      <c r="L24" s="99" t="s">
        <v>463</v>
      </c>
      <c r="M24" s="99" t="s">
        <v>458</v>
      </c>
      <c r="N24" s="99" t="s">
        <v>446</v>
      </c>
    </row>
    <row r="25" spans="1:14" ht="120">
      <c r="A25" s="99" t="s">
        <v>551</v>
      </c>
      <c r="B25" s="99" t="s">
        <v>552</v>
      </c>
      <c r="C25" s="99" t="s">
        <v>438</v>
      </c>
      <c r="D25" s="100" t="s">
        <v>467</v>
      </c>
      <c r="E25" s="101" t="s">
        <v>468</v>
      </c>
      <c r="F25" s="99" t="s">
        <v>509</v>
      </c>
      <c r="G25" s="102">
        <v>300000000</v>
      </c>
      <c r="H25" s="103">
        <v>42270</v>
      </c>
      <c r="I25" s="104">
        <v>42309</v>
      </c>
      <c r="J25" s="99" t="s">
        <v>553</v>
      </c>
      <c r="K25" s="99" t="s">
        <v>470</v>
      </c>
      <c r="L25" s="99" t="s">
        <v>463</v>
      </c>
      <c r="M25" s="99" t="s">
        <v>554</v>
      </c>
      <c r="N25" s="99" t="s">
        <v>446</v>
      </c>
    </row>
    <row r="26" spans="1:14" ht="285">
      <c r="A26" s="99" t="s">
        <v>555</v>
      </c>
      <c r="B26" s="99" t="s">
        <v>556</v>
      </c>
      <c r="C26" s="99" t="s">
        <v>438</v>
      </c>
      <c r="D26" s="100" t="s">
        <v>467</v>
      </c>
      <c r="E26" s="101" t="s">
        <v>478</v>
      </c>
      <c r="F26" s="99" t="s">
        <v>509</v>
      </c>
      <c r="G26" s="102">
        <v>250000000</v>
      </c>
      <c r="H26" s="103">
        <v>42268</v>
      </c>
      <c r="I26" s="104">
        <v>42328</v>
      </c>
      <c r="J26" s="99" t="s">
        <v>557</v>
      </c>
      <c r="K26" s="99" t="s">
        <v>558</v>
      </c>
      <c r="L26" s="99" t="s">
        <v>463</v>
      </c>
      <c r="M26" s="99" t="s">
        <v>559</v>
      </c>
      <c r="N26" s="99" t="s">
        <v>446</v>
      </c>
    </row>
    <row r="27" spans="1:14" ht="180">
      <c r="A27" s="99" t="s">
        <v>560</v>
      </c>
      <c r="B27" s="99" t="s">
        <v>561</v>
      </c>
      <c r="C27" s="99" t="s">
        <v>438</v>
      </c>
      <c r="D27" s="100" t="s">
        <v>531</v>
      </c>
      <c r="E27" s="101" t="s">
        <v>468</v>
      </c>
      <c r="F27" s="99" t="s">
        <v>509</v>
      </c>
      <c r="G27" s="102">
        <v>200000000</v>
      </c>
      <c r="H27" s="103">
        <v>42248</v>
      </c>
      <c r="I27" s="104">
        <v>42401</v>
      </c>
      <c r="J27" s="99" t="s">
        <v>562</v>
      </c>
      <c r="K27" s="99" t="s">
        <v>563</v>
      </c>
      <c r="L27" s="99" t="s">
        <v>444</v>
      </c>
      <c r="M27" s="99" t="s">
        <v>564</v>
      </c>
      <c r="N27" s="99" t="s">
        <v>446</v>
      </c>
    </row>
    <row r="28" spans="1:14" ht="105">
      <c r="A28" s="99" t="s">
        <v>565</v>
      </c>
      <c r="B28" s="99" t="s">
        <v>566</v>
      </c>
      <c r="C28" s="99" t="s">
        <v>438</v>
      </c>
      <c r="D28" s="100" t="s">
        <v>537</v>
      </c>
      <c r="E28" s="101" t="s">
        <v>538</v>
      </c>
      <c r="F28" s="99" t="s">
        <v>441</v>
      </c>
      <c r="G28" s="102">
        <v>1000000000</v>
      </c>
      <c r="H28" s="103">
        <v>42248</v>
      </c>
      <c r="I28" s="104">
        <v>43800</v>
      </c>
      <c r="J28" s="99" t="s">
        <v>567</v>
      </c>
      <c r="K28" s="99" t="s">
        <v>568</v>
      </c>
      <c r="L28" s="99" t="s">
        <v>444</v>
      </c>
      <c r="M28" s="99" t="s">
        <v>569</v>
      </c>
      <c r="N28" s="99" t="s">
        <v>446</v>
      </c>
    </row>
    <row r="29" spans="1:14" ht="120">
      <c r="A29" s="99" t="s">
        <v>570</v>
      </c>
      <c r="B29" s="99" t="s">
        <v>571</v>
      </c>
      <c r="C29" s="99" t="s">
        <v>438</v>
      </c>
      <c r="D29" s="100" t="s">
        <v>467</v>
      </c>
      <c r="E29" s="101" t="s">
        <v>468</v>
      </c>
      <c r="F29" s="99" t="s">
        <v>441</v>
      </c>
      <c r="G29" s="102">
        <v>400000000</v>
      </c>
      <c r="H29" s="103">
        <v>42270</v>
      </c>
      <c r="I29" s="104">
        <v>42552</v>
      </c>
      <c r="J29" s="99" t="s">
        <v>572</v>
      </c>
      <c r="K29" s="99" t="s">
        <v>573</v>
      </c>
      <c r="L29" s="99" t="s">
        <v>463</v>
      </c>
      <c r="M29" s="99" t="s">
        <v>554</v>
      </c>
      <c r="N29" s="99" t="s">
        <v>446</v>
      </c>
    </row>
    <row r="30" spans="1:14" ht="180">
      <c r="A30" s="99" t="s">
        <v>574</v>
      </c>
      <c r="B30" s="99" t="s">
        <v>575</v>
      </c>
      <c r="C30" s="99" t="s">
        <v>438</v>
      </c>
      <c r="D30" s="100" t="s">
        <v>439</v>
      </c>
      <c r="E30" s="101" t="s">
        <v>488</v>
      </c>
      <c r="F30" s="99" t="s">
        <v>441</v>
      </c>
      <c r="G30" s="102">
        <v>130000000</v>
      </c>
      <c r="H30" s="103">
        <v>42248</v>
      </c>
      <c r="I30" s="104">
        <v>42705</v>
      </c>
      <c r="J30" s="99" t="s">
        <v>576</v>
      </c>
      <c r="K30" s="99" t="s">
        <v>577</v>
      </c>
      <c r="L30" s="99" t="s">
        <v>463</v>
      </c>
      <c r="M30" s="99" t="s">
        <v>578</v>
      </c>
      <c r="N30" s="99" t="s">
        <v>446</v>
      </c>
    </row>
    <row r="31" spans="1:14" ht="180">
      <c r="A31" s="99" t="s">
        <v>579</v>
      </c>
      <c r="B31" s="99" t="s">
        <v>580</v>
      </c>
      <c r="C31" s="99" t="s">
        <v>438</v>
      </c>
      <c r="D31" s="100" t="s">
        <v>439</v>
      </c>
      <c r="E31" s="101" t="s">
        <v>488</v>
      </c>
      <c r="F31" s="99" t="s">
        <v>441</v>
      </c>
      <c r="G31" s="102">
        <v>170000000</v>
      </c>
      <c r="H31" s="103">
        <v>42248</v>
      </c>
      <c r="I31" s="104">
        <v>42705</v>
      </c>
      <c r="J31" s="99" t="s">
        <v>576</v>
      </c>
      <c r="K31" s="99" t="s">
        <v>577</v>
      </c>
      <c r="L31" s="99" t="s">
        <v>474</v>
      </c>
      <c r="M31" s="99" t="s">
        <v>578</v>
      </c>
      <c r="N31" s="99" t="s">
        <v>446</v>
      </c>
    </row>
    <row r="32" spans="1:14" ht="150">
      <c r="A32" s="99" t="s">
        <v>581</v>
      </c>
      <c r="B32" s="99" t="s">
        <v>582</v>
      </c>
      <c r="C32" s="99" t="s">
        <v>438</v>
      </c>
      <c r="D32" s="100" t="s">
        <v>467</v>
      </c>
      <c r="E32" s="101" t="s">
        <v>478</v>
      </c>
      <c r="F32" s="99" t="s">
        <v>441</v>
      </c>
      <c r="G32" s="102">
        <v>200000000</v>
      </c>
      <c r="H32" s="103">
        <v>42272</v>
      </c>
      <c r="I32" s="104">
        <v>43800</v>
      </c>
      <c r="J32" s="99" t="s">
        <v>583</v>
      </c>
      <c r="K32" s="99" t="s">
        <v>584</v>
      </c>
      <c r="L32" s="99" t="s">
        <v>444</v>
      </c>
      <c r="M32" s="99" t="s">
        <v>585</v>
      </c>
      <c r="N32" s="99" t="s">
        <v>446</v>
      </c>
    </row>
    <row r="33" spans="1:14" ht="120">
      <c r="A33" s="99" t="s">
        <v>586</v>
      </c>
      <c r="B33" s="99" t="s">
        <v>587</v>
      </c>
      <c r="C33" s="99" t="s">
        <v>438</v>
      </c>
      <c r="D33" s="100" t="s">
        <v>467</v>
      </c>
      <c r="E33" s="101" t="s">
        <v>478</v>
      </c>
      <c r="F33" s="99" t="s">
        <v>441</v>
      </c>
      <c r="G33" s="102">
        <v>315000000</v>
      </c>
      <c r="H33" s="103">
        <v>42254</v>
      </c>
      <c r="I33" s="104">
        <v>43800</v>
      </c>
      <c r="J33" s="99" t="s">
        <v>588</v>
      </c>
      <c r="K33" s="99" t="s">
        <v>589</v>
      </c>
      <c r="L33" s="99" t="s">
        <v>444</v>
      </c>
      <c r="M33" s="99" t="s">
        <v>590</v>
      </c>
      <c r="N33" s="99" t="s">
        <v>446</v>
      </c>
    </row>
    <row r="34" spans="1:14" ht="135">
      <c r="A34" s="99" t="s">
        <v>591</v>
      </c>
      <c r="B34" s="99" t="s">
        <v>592</v>
      </c>
      <c r="C34" s="99" t="s">
        <v>438</v>
      </c>
      <c r="D34" s="100" t="s">
        <v>531</v>
      </c>
      <c r="E34" s="101" t="s">
        <v>468</v>
      </c>
      <c r="F34" s="99" t="s">
        <v>509</v>
      </c>
      <c r="G34" s="102">
        <v>75000000</v>
      </c>
      <c r="H34" s="103">
        <v>42277</v>
      </c>
      <c r="I34" s="104">
        <v>42370</v>
      </c>
      <c r="J34" s="99" t="s">
        <v>593</v>
      </c>
      <c r="K34" s="99" t="s">
        <v>594</v>
      </c>
      <c r="L34" s="99" t="s">
        <v>444</v>
      </c>
      <c r="M34" s="99" t="s">
        <v>595</v>
      </c>
      <c r="N34" s="99" t="s">
        <v>446</v>
      </c>
    </row>
    <row r="35" spans="1:14" ht="105">
      <c r="A35" s="99" t="s">
        <v>596</v>
      </c>
      <c r="B35" s="99" t="s">
        <v>597</v>
      </c>
      <c r="C35" s="99" t="s">
        <v>438</v>
      </c>
      <c r="D35" s="100" t="s">
        <v>531</v>
      </c>
      <c r="E35" s="101" t="s">
        <v>468</v>
      </c>
      <c r="F35" s="99" t="s">
        <v>509</v>
      </c>
      <c r="G35" s="102">
        <v>75000000</v>
      </c>
      <c r="H35" s="103">
        <v>42278</v>
      </c>
      <c r="I35" s="104">
        <v>42339</v>
      </c>
      <c r="J35" s="99" t="s">
        <v>598</v>
      </c>
      <c r="K35" s="99" t="s">
        <v>599</v>
      </c>
      <c r="L35" s="99" t="s">
        <v>444</v>
      </c>
      <c r="M35" s="99" t="s">
        <v>600</v>
      </c>
      <c r="N35" s="99" t="s">
        <v>446</v>
      </c>
    </row>
    <row r="36" spans="1:14" ht="105">
      <c r="A36" s="99" t="s">
        <v>601</v>
      </c>
      <c r="B36" s="99" t="s">
        <v>602</v>
      </c>
      <c r="C36" s="99" t="s">
        <v>438</v>
      </c>
      <c r="D36" s="100" t="s">
        <v>537</v>
      </c>
      <c r="E36" s="101" t="s">
        <v>538</v>
      </c>
      <c r="F36" s="99" t="s">
        <v>509</v>
      </c>
      <c r="G36" s="102">
        <v>285000000</v>
      </c>
      <c r="H36" s="103">
        <v>42278</v>
      </c>
      <c r="I36" s="104">
        <v>42430</v>
      </c>
      <c r="J36" s="99" t="s">
        <v>603</v>
      </c>
      <c r="K36" s="99" t="s">
        <v>604</v>
      </c>
      <c r="L36" s="99" t="s">
        <v>605</v>
      </c>
      <c r="M36" s="99" t="s">
        <v>606</v>
      </c>
      <c r="N36" s="99" t="s">
        <v>446</v>
      </c>
    </row>
    <row r="37" spans="1:14" ht="105">
      <c r="A37" s="99" t="s">
        <v>607</v>
      </c>
      <c r="B37" s="99" t="s">
        <v>608</v>
      </c>
      <c r="C37" s="99" t="s">
        <v>438</v>
      </c>
      <c r="D37" s="100" t="s">
        <v>537</v>
      </c>
      <c r="E37" s="101" t="s">
        <v>538</v>
      </c>
      <c r="F37" s="99" t="s">
        <v>509</v>
      </c>
      <c r="G37" s="102">
        <v>15000000</v>
      </c>
      <c r="H37" s="103">
        <v>42278</v>
      </c>
      <c r="I37" s="104">
        <v>42430</v>
      </c>
      <c r="J37" s="99" t="s">
        <v>603</v>
      </c>
      <c r="K37" s="99" t="s">
        <v>609</v>
      </c>
      <c r="L37" s="99" t="s">
        <v>610</v>
      </c>
      <c r="M37" s="99" t="s">
        <v>611</v>
      </c>
      <c r="N37" s="99" t="s">
        <v>446</v>
      </c>
    </row>
    <row r="38" spans="1:14" ht="150">
      <c r="A38" s="99" t="s">
        <v>612</v>
      </c>
      <c r="B38" s="99" t="s">
        <v>613</v>
      </c>
      <c r="C38" s="99" t="s">
        <v>438</v>
      </c>
      <c r="D38" s="100" t="s">
        <v>439</v>
      </c>
      <c r="E38" s="101" t="s">
        <v>488</v>
      </c>
      <c r="F38" s="99" t="s">
        <v>441</v>
      </c>
      <c r="G38" s="102">
        <v>882000000</v>
      </c>
      <c r="H38" s="103">
        <v>42278</v>
      </c>
      <c r="I38" s="104">
        <v>42430</v>
      </c>
      <c r="J38" s="99" t="s">
        <v>614</v>
      </c>
      <c r="K38" s="99" t="s">
        <v>615</v>
      </c>
      <c r="L38" s="99" t="s">
        <v>463</v>
      </c>
      <c r="M38" s="99" t="s">
        <v>616</v>
      </c>
      <c r="N38" s="99" t="s">
        <v>446</v>
      </c>
    </row>
    <row r="39" spans="1:14" ht="150">
      <c r="A39" s="99" t="s">
        <v>617</v>
      </c>
      <c r="B39" s="99" t="s">
        <v>618</v>
      </c>
      <c r="C39" s="99" t="s">
        <v>438</v>
      </c>
      <c r="D39" s="100" t="s">
        <v>439</v>
      </c>
      <c r="E39" s="101" t="s">
        <v>488</v>
      </c>
      <c r="F39" s="99" t="s">
        <v>441</v>
      </c>
      <c r="G39" s="102">
        <v>118000000</v>
      </c>
      <c r="H39" s="103">
        <v>42278</v>
      </c>
      <c r="I39" s="104">
        <v>42430</v>
      </c>
      <c r="J39" s="99" t="s">
        <v>614</v>
      </c>
      <c r="K39" s="99" t="s">
        <v>615</v>
      </c>
      <c r="L39" s="99" t="s">
        <v>474</v>
      </c>
      <c r="M39" s="99" t="s">
        <v>616</v>
      </c>
      <c r="N39" s="99" t="s">
        <v>446</v>
      </c>
    </row>
    <row r="40" spans="1:14" ht="135">
      <c r="A40" s="99" t="s">
        <v>619</v>
      </c>
      <c r="B40" s="99" t="s">
        <v>620</v>
      </c>
      <c r="C40" s="99" t="s">
        <v>438</v>
      </c>
      <c r="D40" s="100" t="s">
        <v>467</v>
      </c>
      <c r="E40" s="101" t="s">
        <v>478</v>
      </c>
      <c r="F40" s="99" t="s">
        <v>441</v>
      </c>
      <c r="G40" s="102">
        <v>100000000</v>
      </c>
      <c r="H40" s="103">
        <v>42297</v>
      </c>
      <c r="I40" s="104">
        <v>42795</v>
      </c>
      <c r="J40" s="99" t="s">
        <v>621</v>
      </c>
      <c r="K40" s="99" t="s">
        <v>622</v>
      </c>
      <c r="L40" s="99" t="s">
        <v>444</v>
      </c>
      <c r="M40" s="99" t="s">
        <v>623</v>
      </c>
      <c r="N40" s="99" t="s">
        <v>446</v>
      </c>
    </row>
    <row r="41" spans="1:14" ht="105">
      <c r="A41" s="99" t="s">
        <v>624</v>
      </c>
      <c r="B41" s="99" t="s">
        <v>625</v>
      </c>
      <c r="C41" s="99" t="s">
        <v>438</v>
      </c>
      <c r="D41" s="100" t="s">
        <v>467</v>
      </c>
      <c r="E41" s="101" t="s">
        <v>478</v>
      </c>
      <c r="F41" s="99" t="s">
        <v>441</v>
      </c>
      <c r="G41" s="102">
        <v>25000000</v>
      </c>
      <c r="H41" s="103">
        <v>42307</v>
      </c>
      <c r="I41" s="104">
        <v>43800</v>
      </c>
      <c r="J41" s="99" t="s">
        <v>626</v>
      </c>
      <c r="K41" s="99" t="s">
        <v>627</v>
      </c>
      <c r="L41" s="99" t="s">
        <v>463</v>
      </c>
      <c r="M41" s="99" t="s">
        <v>628</v>
      </c>
      <c r="N41" s="99" t="s">
        <v>446</v>
      </c>
    </row>
    <row r="42" spans="1:14" ht="360">
      <c r="A42" s="99" t="s">
        <v>629</v>
      </c>
      <c r="B42" s="99" t="s">
        <v>630</v>
      </c>
      <c r="C42" s="99" t="s">
        <v>438</v>
      </c>
      <c r="D42" s="100" t="s">
        <v>467</v>
      </c>
      <c r="E42" s="101" t="s">
        <v>478</v>
      </c>
      <c r="F42" s="99" t="s">
        <v>441</v>
      </c>
      <c r="G42" s="102">
        <v>2885400000</v>
      </c>
      <c r="H42" s="103">
        <v>42307</v>
      </c>
      <c r="I42" s="104">
        <v>43800</v>
      </c>
      <c r="J42" s="99" t="s">
        <v>631</v>
      </c>
      <c r="K42" s="99" t="s">
        <v>632</v>
      </c>
      <c r="L42" s="99" t="s">
        <v>444</v>
      </c>
      <c r="M42" s="99" t="s">
        <v>633</v>
      </c>
      <c r="N42" s="99" t="s">
        <v>446</v>
      </c>
    </row>
    <row r="43" spans="1:14" ht="135">
      <c r="A43" s="99" t="s">
        <v>634</v>
      </c>
      <c r="B43" s="99" t="s">
        <v>635</v>
      </c>
      <c r="C43" s="99" t="s">
        <v>438</v>
      </c>
      <c r="D43" s="100" t="s">
        <v>439</v>
      </c>
      <c r="E43" s="101" t="s">
        <v>440</v>
      </c>
      <c r="F43" s="99" t="s">
        <v>509</v>
      </c>
      <c r="G43" s="102">
        <v>297000000</v>
      </c>
      <c r="H43" s="103">
        <v>42309</v>
      </c>
      <c r="I43" s="104">
        <v>42401</v>
      </c>
      <c r="J43" s="99" t="s">
        <v>442</v>
      </c>
      <c r="K43" s="99" t="s">
        <v>636</v>
      </c>
      <c r="L43" s="99" t="s">
        <v>463</v>
      </c>
      <c r="M43" s="99" t="s">
        <v>637</v>
      </c>
      <c r="N43" s="99" t="s">
        <v>446</v>
      </c>
    </row>
    <row r="44" spans="1:14" ht="180">
      <c r="A44" s="99" t="s">
        <v>638</v>
      </c>
      <c r="B44" s="99" t="s">
        <v>639</v>
      </c>
      <c r="C44" s="99" t="s">
        <v>438</v>
      </c>
      <c r="D44" s="100" t="s">
        <v>467</v>
      </c>
      <c r="E44" s="101" t="s">
        <v>478</v>
      </c>
      <c r="F44" s="99" t="s">
        <v>441</v>
      </c>
      <c r="G44" s="102">
        <v>40000000</v>
      </c>
      <c r="H44" s="103">
        <v>42327</v>
      </c>
      <c r="I44" s="104">
        <v>42675</v>
      </c>
      <c r="J44" s="99" t="s">
        <v>640</v>
      </c>
      <c r="K44" s="99" t="s">
        <v>641</v>
      </c>
      <c r="L44" s="99" t="s">
        <v>642</v>
      </c>
      <c r="M44" s="99" t="s">
        <v>643</v>
      </c>
      <c r="N44" s="99" t="s">
        <v>446</v>
      </c>
    </row>
    <row r="45" spans="1:14" ht="120">
      <c r="A45" s="99" t="s">
        <v>644</v>
      </c>
      <c r="B45" s="99" t="s">
        <v>645</v>
      </c>
      <c r="C45" s="99" t="s">
        <v>438</v>
      </c>
      <c r="D45" s="100" t="s">
        <v>467</v>
      </c>
      <c r="E45" s="101" t="s">
        <v>468</v>
      </c>
      <c r="F45" s="99" t="s">
        <v>441</v>
      </c>
      <c r="G45" s="102">
        <v>400000000</v>
      </c>
      <c r="H45" s="103">
        <v>42354</v>
      </c>
      <c r="I45" s="104">
        <v>42675</v>
      </c>
      <c r="J45" s="99" t="s">
        <v>572</v>
      </c>
      <c r="K45" s="99" t="s">
        <v>573</v>
      </c>
      <c r="L45" s="99" t="s">
        <v>463</v>
      </c>
      <c r="M45" s="99" t="s">
        <v>554</v>
      </c>
      <c r="N45" s="99" t="s">
        <v>446</v>
      </c>
    </row>
    <row r="46" spans="1:14" ht="195">
      <c r="A46" s="99" t="s">
        <v>646</v>
      </c>
      <c r="B46" s="99" t="s">
        <v>647</v>
      </c>
      <c r="C46" s="99" t="s">
        <v>438</v>
      </c>
      <c r="D46" s="100" t="s">
        <v>467</v>
      </c>
      <c r="E46" s="101" t="s">
        <v>478</v>
      </c>
      <c r="F46" s="99" t="s">
        <v>441</v>
      </c>
      <c r="G46" s="102">
        <v>40000000</v>
      </c>
      <c r="H46" s="103">
        <v>42327</v>
      </c>
      <c r="I46" s="104">
        <v>42675</v>
      </c>
      <c r="J46" s="99" t="s">
        <v>640</v>
      </c>
      <c r="K46" s="99" t="s">
        <v>641</v>
      </c>
      <c r="L46" s="99" t="s">
        <v>474</v>
      </c>
      <c r="M46" s="99" t="s">
        <v>643</v>
      </c>
      <c r="N46" s="99" t="s">
        <v>446</v>
      </c>
    </row>
  </sheetData>
  <mergeCells count="3">
    <mergeCell ref="C2:E2"/>
    <mergeCell ref="F2:I2"/>
    <mergeCell ref="J2:M2"/>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sheetPr>
    <tabColor rgb="FFFF0000"/>
  </sheetPr>
  <dimension ref="A1:AC13"/>
  <sheetViews>
    <sheetView workbookViewId="0">
      <selection sqref="A1:XFD1048576"/>
    </sheetView>
  </sheetViews>
  <sheetFormatPr defaultRowHeight="15"/>
  <cols>
    <col min="1" max="1" width="7.5703125" style="6" customWidth="1"/>
    <col min="2" max="2" width="27.28515625" style="6" customWidth="1"/>
    <col min="3" max="3" width="9.140625" style="6"/>
    <col min="4" max="4" width="12.7109375" style="6" customWidth="1"/>
    <col min="5" max="5" width="10.42578125" style="6" customWidth="1"/>
    <col min="6" max="6" width="9.140625" style="6"/>
    <col min="7" max="7" width="13.140625" style="6" customWidth="1"/>
    <col min="8" max="8" width="9.140625" style="6"/>
    <col min="9" max="9" width="10.5703125" style="6" customWidth="1"/>
    <col min="10" max="10" width="17.5703125" style="6" customWidth="1"/>
    <col min="11" max="11" width="18" style="6" customWidth="1"/>
    <col min="12" max="12" width="16.28515625" style="6" customWidth="1"/>
    <col min="13" max="13" width="12.42578125" style="6" customWidth="1"/>
    <col min="14" max="14" width="11" style="6" customWidth="1"/>
    <col min="15" max="15" width="10.85546875" style="6" customWidth="1"/>
    <col min="16" max="16" width="12.42578125" style="6" customWidth="1"/>
    <col min="17" max="17" width="10.7109375" style="6" customWidth="1"/>
    <col min="18" max="18" width="14.85546875" style="6" customWidth="1"/>
    <col min="19" max="19" width="11.140625" style="6" customWidth="1"/>
    <col min="20" max="20" width="13.7109375" style="6" customWidth="1"/>
    <col min="21" max="21" width="9.85546875" style="6" customWidth="1"/>
    <col min="22" max="22" width="16.140625" style="6" customWidth="1"/>
    <col min="23" max="23" width="15.140625" style="6" customWidth="1"/>
    <col min="24" max="24" width="12.85546875" style="6" customWidth="1"/>
    <col min="25" max="25" width="15.5703125" style="6" customWidth="1"/>
    <col min="26" max="26" width="11.140625" style="6" customWidth="1"/>
    <col min="27" max="27" width="11.42578125" style="6" customWidth="1"/>
    <col min="28" max="28" width="10.5703125" style="6" customWidth="1"/>
    <col min="29" max="29" width="11.28515625" style="6" customWidth="1"/>
    <col min="30" max="30" width="10.28515625" style="6" customWidth="1"/>
    <col min="31" max="31" width="10.42578125" style="6" customWidth="1"/>
    <col min="32" max="16384" width="9.140625" style="6"/>
  </cols>
  <sheetData>
    <row r="1" spans="1:29" ht="33" customHeight="1">
      <c r="A1" s="444" t="s">
        <v>648</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row>
    <row r="2" spans="1:29" s="7" customFormat="1" ht="32.25" customHeight="1">
      <c r="A2" s="445" t="s">
        <v>183</v>
      </c>
      <c r="B2" s="446"/>
      <c r="C2" s="446"/>
      <c r="D2" s="446"/>
      <c r="E2" s="446"/>
      <c r="F2" s="446"/>
      <c r="G2" s="446"/>
      <c r="H2" s="447"/>
      <c r="I2" s="448" t="s">
        <v>184</v>
      </c>
      <c r="J2" s="449"/>
      <c r="K2" s="449"/>
      <c r="L2" s="449"/>
      <c r="M2" s="449"/>
      <c r="N2" s="449"/>
      <c r="O2" s="449"/>
      <c r="P2" s="449"/>
      <c r="Q2" s="450"/>
      <c r="R2" s="451" t="s">
        <v>185</v>
      </c>
      <c r="S2" s="451"/>
      <c r="T2" s="451"/>
      <c r="U2" s="451"/>
      <c r="V2" s="452" t="s">
        <v>186</v>
      </c>
      <c r="W2" s="452"/>
      <c r="X2" s="452"/>
      <c r="Y2" s="452"/>
      <c r="Z2" s="452"/>
      <c r="AA2" s="452"/>
      <c r="AB2" s="452"/>
      <c r="AC2" s="452"/>
    </row>
    <row r="3" spans="1:29" ht="33" customHeight="1">
      <c r="A3" s="459" t="s">
        <v>427</v>
      </c>
      <c r="B3" s="459" t="s">
        <v>428</v>
      </c>
      <c r="C3" s="459" t="s">
        <v>189</v>
      </c>
      <c r="D3" s="459" t="s">
        <v>649</v>
      </c>
      <c r="E3" s="465" t="s">
        <v>2</v>
      </c>
      <c r="F3" s="459" t="s">
        <v>191</v>
      </c>
      <c r="G3" s="459" t="s">
        <v>192</v>
      </c>
      <c r="H3" s="459" t="s">
        <v>193</v>
      </c>
      <c r="I3" s="460" t="s">
        <v>650</v>
      </c>
      <c r="J3" s="461" t="s">
        <v>195</v>
      </c>
      <c r="K3" s="462"/>
      <c r="L3" s="463"/>
      <c r="M3" s="457" t="s">
        <v>196</v>
      </c>
      <c r="N3" s="457" t="s">
        <v>197</v>
      </c>
      <c r="O3" s="457" t="s">
        <v>198</v>
      </c>
      <c r="P3" s="457" t="s">
        <v>199</v>
      </c>
      <c r="Q3" s="457" t="s">
        <v>200</v>
      </c>
      <c r="R3" s="454" t="s">
        <v>651</v>
      </c>
      <c r="S3" s="454" t="s">
        <v>652</v>
      </c>
      <c r="T3" s="454" t="s">
        <v>653</v>
      </c>
      <c r="U3" s="454" t="s">
        <v>654</v>
      </c>
      <c r="V3" s="456" t="s">
        <v>205</v>
      </c>
      <c r="W3" s="456" t="s">
        <v>206</v>
      </c>
      <c r="X3" s="456" t="s">
        <v>207</v>
      </c>
      <c r="Y3" s="456" t="s">
        <v>208</v>
      </c>
      <c r="Z3" s="456" t="s">
        <v>209</v>
      </c>
      <c r="AA3" s="456" t="s">
        <v>210</v>
      </c>
      <c r="AB3" s="456" t="s">
        <v>211</v>
      </c>
      <c r="AC3" s="456" t="s">
        <v>212</v>
      </c>
    </row>
    <row r="4" spans="1:29" ht="53.25" customHeight="1">
      <c r="A4" s="459"/>
      <c r="B4" s="459"/>
      <c r="C4" s="459"/>
      <c r="D4" s="459"/>
      <c r="E4" s="466"/>
      <c r="F4" s="459"/>
      <c r="G4" s="459"/>
      <c r="H4" s="459"/>
      <c r="I4" s="460"/>
      <c r="J4" s="105" t="s">
        <v>213</v>
      </c>
      <c r="K4" s="106" t="s">
        <v>214</v>
      </c>
      <c r="L4" s="106" t="s">
        <v>215</v>
      </c>
      <c r="M4" s="458"/>
      <c r="N4" s="458"/>
      <c r="O4" s="458"/>
      <c r="P4" s="458"/>
      <c r="Q4" s="458"/>
      <c r="R4" s="455"/>
      <c r="S4" s="455"/>
      <c r="T4" s="455"/>
      <c r="U4" s="455"/>
      <c r="V4" s="456"/>
      <c r="W4" s="456"/>
      <c r="X4" s="456"/>
      <c r="Y4" s="456"/>
      <c r="Z4" s="456"/>
      <c r="AA4" s="456"/>
      <c r="AB4" s="456"/>
      <c r="AC4" s="456"/>
    </row>
    <row r="5" spans="1:29" s="113" customFormat="1">
      <c r="A5" s="107" t="s">
        <v>216</v>
      </c>
      <c r="B5" s="107" t="s">
        <v>217</v>
      </c>
      <c r="C5" s="107" t="s">
        <v>218</v>
      </c>
      <c r="D5" s="107" t="s">
        <v>219</v>
      </c>
      <c r="E5" s="108" t="s">
        <v>220</v>
      </c>
      <c r="F5" s="107" t="s">
        <v>221</v>
      </c>
      <c r="G5" s="107" t="s">
        <v>222</v>
      </c>
      <c r="H5" s="107" t="s">
        <v>223</v>
      </c>
      <c r="I5" s="109" t="s">
        <v>224</v>
      </c>
      <c r="J5" s="110" t="s">
        <v>225</v>
      </c>
      <c r="K5" s="109" t="s">
        <v>226</v>
      </c>
      <c r="L5" s="109" t="s">
        <v>227</v>
      </c>
      <c r="M5" s="109" t="s">
        <v>228</v>
      </c>
      <c r="N5" s="109" t="s">
        <v>229</v>
      </c>
      <c r="O5" s="109" t="s">
        <v>230</v>
      </c>
      <c r="P5" s="109" t="s">
        <v>231</v>
      </c>
      <c r="Q5" s="109" t="s">
        <v>232</v>
      </c>
      <c r="R5" s="111" t="s">
        <v>233</v>
      </c>
      <c r="S5" s="111" t="s">
        <v>233</v>
      </c>
      <c r="T5" s="111" t="s">
        <v>233</v>
      </c>
      <c r="U5" s="111" t="s">
        <v>233</v>
      </c>
      <c r="V5" s="112" t="s">
        <v>234</v>
      </c>
      <c r="W5" s="112" t="s">
        <v>235</v>
      </c>
      <c r="X5" s="112" t="s">
        <v>236</v>
      </c>
      <c r="Y5" s="112" t="s">
        <v>237</v>
      </c>
      <c r="Z5" s="112" t="s">
        <v>238</v>
      </c>
      <c r="AA5" s="112" t="s">
        <v>239</v>
      </c>
      <c r="AB5" s="112" t="s">
        <v>240</v>
      </c>
      <c r="AC5" s="112" t="s">
        <v>241</v>
      </c>
    </row>
    <row r="6" spans="1:29" s="32" customFormat="1" ht="39" customHeight="1">
      <c r="A6" s="114">
        <v>1</v>
      </c>
      <c r="B6" s="114" t="s">
        <v>655</v>
      </c>
      <c r="C6" s="114" t="s">
        <v>656</v>
      </c>
      <c r="D6" s="114" t="s">
        <v>657</v>
      </c>
      <c r="E6" s="115" t="s">
        <v>247</v>
      </c>
      <c r="F6" s="114" t="s">
        <v>257</v>
      </c>
      <c r="G6" s="114" t="s">
        <v>257</v>
      </c>
      <c r="H6" s="114" t="s">
        <v>257</v>
      </c>
      <c r="I6" s="114" t="s">
        <v>302</v>
      </c>
      <c r="J6" s="116">
        <f t="shared" ref="J6:J10" si="0">K6/0.85</f>
        <v>46088027883.529411</v>
      </c>
      <c r="K6" s="116">
        <v>39174823701</v>
      </c>
      <c r="L6" s="116">
        <f t="shared" ref="L6:L10" si="1">J6-K6</f>
        <v>6913204182.5294113</v>
      </c>
      <c r="M6" s="114" t="s">
        <v>249</v>
      </c>
      <c r="N6" s="115" t="s">
        <v>658</v>
      </c>
      <c r="O6" s="115" t="s">
        <v>658</v>
      </c>
      <c r="P6" s="117">
        <v>45015</v>
      </c>
      <c r="Q6" s="117">
        <v>45107</v>
      </c>
      <c r="R6" s="114" t="s">
        <v>257</v>
      </c>
      <c r="S6" s="114" t="s">
        <v>257</v>
      </c>
      <c r="T6" s="114" t="s">
        <v>257</v>
      </c>
      <c r="U6" s="114" t="s">
        <v>257</v>
      </c>
      <c r="V6" s="118" t="s">
        <v>659</v>
      </c>
      <c r="W6" s="118" t="s">
        <v>660</v>
      </c>
      <c r="X6" s="114" t="s">
        <v>257</v>
      </c>
      <c r="Y6" s="114" t="s">
        <v>257</v>
      </c>
      <c r="Z6" s="114" t="s">
        <v>257</v>
      </c>
      <c r="AA6" s="114" t="s">
        <v>661</v>
      </c>
      <c r="AB6" s="114" t="s">
        <v>257</v>
      </c>
      <c r="AC6" s="114" t="s">
        <v>257</v>
      </c>
    </row>
    <row r="7" spans="1:29" s="32" customFormat="1" ht="54.75" customHeight="1">
      <c r="A7" s="114">
        <v>2</v>
      </c>
      <c r="B7" s="114" t="s">
        <v>662</v>
      </c>
      <c r="C7" s="114" t="s">
        <v>299</v>
      </c>
      <c r="D7" s="119" t="s">
        <v>663</v>
      </c>
      <c r="E7" s="115" t="s">
        <v>291</v>
      </c>
      <c r="F7" s="114" t="s">
        <v>257</v>
      </c>
      <c r="G7" s="114" t="s">
        <v>257</v>
      </c>
      <c r="H7" s="114" t="s">
        <v>257</v>
      </c>
      <c r="I7" s="114" t="s">
        <v>302</v>
      </c>
      <c r="J7" s="116">
        <f t="shared" si="0"/>
        <v>32777098113.941177</v>
      </c>
      <c r="K7" s="116">
        <f>0.7*39800761995.5</f>
        <v>27860533396.849998</v>
      </c>
      <c r="L7" s="116">
        <f t="shared" si="1"/>
        <v>4916564717.0911789</v>
      </c>
      <c r="M7" s="114" t="s">
        <v>249</v>
      </c>
      <c r="N7" s="115" t="s">
        <v>658</v>
      </c>
      <c r="O7" s="115" t="s">
        <v>658</v>
      </c>
      <c r="P7" s="117">
        <v>45015</v>
      </c>
      <c r="Q7" s="117">
        <v>45107</v>
      </c>
      <c r="R7" s="119" t="s">
        <v>664</v>
      </c>
      <c r="S7" s="114" t="s">
        <v>257</v>
      </c>
      <c r="T7" s="114" t="s">
        <v>257</v>
      </c>
      <c r="U7" s="114" t="s">
        <v>257</v>
      </c>
      <c r="V7" s="120" t="s">
        <v>659</v>
      </c>
      <c r="W7" s="118" t="s">
        <v>660</v>
      </c>
      <c r="X7" s="114" t="s">
        <v>257</v>
      </c>
      <c r="Y7" s="114" t="s">
        <v>257</v>
      </c>
      <c r="Z7" s="114" t="s">
        <v>257</v>
      </c>
      <c r="AA7" s="121" t="s">
        <v>661</v>
      </c>
      <c r="AB7" s="114" t="s">
        <v>257</v>
      </c>
      <c r="AC7" s="114" t="s">
        <v>257</v>
      </c>
    </row>
    <row r="8" spans="1:29" s="32" customFormat="1" ht="87" customHeight="1">
      <c r="A8" s="114">
        <v>3</v>
      </c>
      <c r="B8" s="114" t="s">
        <v>665</v>
      </c>
      <c r="C8" s="114" t="s">
        <v>299</v>
      </c>
      <c r="D8" s="119" t="s">
        <v>663</v>
      </c>
      <c r="E8" s="115" t="s">
        <v>291</v>
      </c>
      <c r="F8" s="114" t="s">
        <v>257</v>
      </c>
      <c r="G8" s="114" t="s">
        <v>257</v>
      </c>
      <c r="H8" s="114" t="s">
        <v>257</v>
      </c>
      <c r="I8" s="114" t="s">
        <v>302</v>
      </c>
      <c r="J8" s="116">
        <f t="shared" si="0"/>
        <v>14047327763.117647</v>
      </c>
      <c r="K8" s="116">
        <f>0.3*39800761995.5</f>
        <v>11940228598.65</v>
      </c>
      <c r="L8" s="116">
        <f t="shared" si="1"/>
        <v>2107099164.4676476</v>
      </c>
      <c r="M8" s="114" t="s">
        <v>249</v>
      </c>
      <c r="N8" s="115" t="s">
        <v>658</v>
      </c>
      <c r="O8" s="115" t="s">
        <v>658</v>
      </c>
      <c r="P8" s="117">
        <v>45015</v>
      </c>
      <c r="Q8" s="117">
        <v>45107</v>
      </c>
      <c r="R8" s="119" t="s">
        <v>666</v>
      </c>
      <c r="S8" s="114" t="s">
        <v>257</v>
      </c>
      <c r="T8" s="114" t="s">
        <v>257</v>
      </c>
      <c r="U8" s="114" t="s">
        <v>257</v>
      </c>
      <c r="V8" s="120" t="s">
        <v>659</v>
      </c>
      <c r="W8" s="118" t="s">
        <v>660</v>
      </c>
      <c r="X8" s="114" t="s">
        <v>257</v>
      </c>
      <c r="Y8" s="114" t="s">
        <v>257</v>
      </c>
      <c r="Z8" s="114" t="s">
        <v>257</v>
      </c>
      <c r="AA8" s="121" t="s">
        <v>661</v>
      </c>
      <c r="AB8" s="114" t="s">
        <v>257</v>
      </c>
      <c r="AC8" s="114" t="s">
        <v>257</v>
      </c>
    </row>
    <row r="9" spans="1:29" s="32" customFormat="1" ht="40.5" customHeight="1">
      <c r="A9" s="114">
        <v>4</v>
      </c>
      <c r="B9" s="114" t="s">
        <v>667</v>
      </c>
      <c r="C9" s="114" t="s">
        <v>668</v>
      </c>
      <c r="D9" s="119" t="s">
        <v>669</v>
      </c>
      <c r="E9" s="115" t="s">
        <v>380</v>
      </c>
      <c r="F9" s="114" t="s">
        <v>257</v>
      </c>
      <c r="G9" s="114" t="s">
        <v>257</v>
      </c>
      <c r="H9" s="114" t="s">
        <v>257</v>
      </c>
      <c r="I9" s="114" t="s">
        <v>302</v>
      </c>
      <c r="J9" s="116">
        <f t="shared" si="0"/>
        <v>19561948048.823528</v>
      </c>
      <c r="K9" s="116">
        <v>16627655841.5</v>
      </c>
      <c r="L9" s="116">
        <f t="shared" si="1"/>
        <v>2934292207.3235283</v>
      </c>
      <c r="M9" s="114" t="s">
        <v>249</v>
      </c>
      <c r="N9" s="115" t="s">
        <v>658</v>
      </c>
      <c r="O9" s="115" t="s">
        <v>658</v>
      </c>
      <c r="P9" s="117">
        <v>45015</v>
      </c>
      <c r="Q9" s="117">
        <v>45107</v>
      </c>
      <c r="R9" s="114" t="s">
        <v>257</v>
      </c>
      <c r="S9" s="114" t="s">
        <v>257</v>
      </c>
      <c r="T9" s="114" t="s">
        <v>257</v>
      </c>
      <c r="U9" s="114" t="s">
        <v>257</v>
      </c>
      <c r="V9" s="120" t="s">
        <v>659</v>
      </c>
      <c r="W9" s="118" t="s">
        <v>660</v>
      </c>
      <c r="X9" s="114" t="s">
        <v>257</v>
      </c>
      <c r="Y9" s="114" t="s">
        <v>257</v>
      </c>
      <c r="Z9" s="114" t="s">
        <v>257</v>
      </c>
      <c r="AA9" s="121" t="s">
        <v>661</v>
      </c>
      <c r="AB9" s="114" t="s">
        <v>257</v>
      </c>
      <c r="AC9" s="114" t="s">
        <v>257</v>
      </c>
    </row>
    <row r="10" spans="1:29" s="32" customFormat="1" ht="30" customHeight="1">
      <c r="A10" s="114">
        <v>5</v>
      </c>
      <c r="B10" s="114" t="s">
        <v>670</v>
      </c>
      <c r="C10" s="114" t="s">
        <v>671</v>
      </c>
      <c r="D10" s="114" t="s">
        <v>257</v>
      </c>
      <c r="E10" s="115" t="s">
        <v>409</v>
      </c>
      <c r="F10" s="114" t="s">
        <v>257</v>
      </c>
      <c r="G10" s="114" t="s">
        <v>257</v>
      </c>
      <c r="H10" s="114" t="s">
        <v>257</v>
      </c>
      <c r="I10" s="114" t="s">
        <v>302</v>
      </c>
      <c r="J10" s="116">
        <f t="shared" si="0"/>
        <v>2195962780</v>
      </c>
      <c r="K10" s="116">
        <v>1866568363</v>
      </c>
      <c r="L10" s="116">
        <f t="shared" si="1"/>
        <v>329394417</v>
      </c>
      <c r="M10" s="114" t="s">
        <v>249</v>
      </c>
      <c r="N10" s="115" t="s">
        <v>658</v>
      </c>
      <c r="O10" s="115" t="s">
        <v>658</v>
      </c>
      <c r="P10" s="117">
        <v>45015</v>
      </c>
      <c r="Q10" s="117">
        <v>45107</v>
      </c>
      <c r="R10" s="114" t="s">
        <v>257</v>
      </c>
      <c r="S10" s="114" t="s">
        <v>257</v>
      </c>
      <c r="T10" s="114" t="s">
        <v>257</v>
      </c>
      <c r="U10" s="114" t="s">
        <v>257</v>
      </c>
      <c r="V10" s="120" t="s">
        <v>660</v>
      </c>
      <c r="W10" s="118" t="s">
        <v>660</v>
      </c>
      <c r="X10" s="114" t="s">
        <v>257</v>
      </c>
      <c r="Y10" s="114" t="s">
        <v>257</v>
      </c>
      <c r="Z10" s="114" t="s">
        <v>257</v>
      </c>
      <c r="AA10" s="122" t="s">
        <v>257</v>
      </c>
      <c r="AB10" s="114" t="s">
        <v>257</v>
      </c>
      <c r="AC10" s="114" t="s">
        <v>257</v>
      </c>
    </row>
    <row r="11" spans="1:29">
      <c r="J11" s="123"/>
      <c r="K11" s="123"/>
      <c r="L11" s="123"/>
      <c r="M11" s="91"/>
      <c r="N11" s="91"/>
      <c r="O11" s="91"/>
      <c r="P11" s="91"/>
      <c r="Q11" s="91"/>
      <c r="R11" s="91"/>
      <c r="S11" s="91"/>
      <c r="T11" s="91"/>
      <c r="U11" s="91"/>
      <c r="X11" s="91"/>
    </row>
    <row r="12" spans="1:29">
      <c r="A12" s="464" t="s">
        <v>672</v>
      </c>
      <c r="B12" s="464"/>
      <c r="C12" s="464"/>
      <c r="D12" s="464"/>
      <c r="E12" s="464"/>
      <c r="F12" s="464"/>
      <c r="G12" s="464"/>
    </row>
    <row r="13" spans="1:29" ht="42.75" customHeight="1">
      <c r="A13" s="124">
        <v>1</v>
      </c>
      <c r="B13" s="453" t="s">
        <v>673</v>
      </c>
      <c r="C13" s="453"/>
      <c r="D13" s="453"/>
      <c r="E13" s="453"/>
      <c r="F13" s="453"/>
      <c r="G13" s="453"/>
    </row>
  </sheetData>
  <mergeCells count="34">
    <mergeCell ref="Z3:Z4"/>
    <mergeCell ref="AA3:AA4"/>
    <mergeCell ref="AB3:AB4"/>
    <mergeCell ref="AC3:AC4"/>
    <mergeCell ref="A12:G12"/>
    <mergeCell ref="X3:X4"/>
    <mergeCell ref="Y3:Y4"/>
    <mergeCell ref="M3:M4"/>
    <mergeCell ref="A3:A4"/>
    <mergeCell ref="B3:B4"/>
    <mergeCell ref="C3:C4"/>
    <mergeCell ref="D3:D4"/>
    <mergeCell ref="E3:E4"/>
    <mergeCell ref="B13:G13"/>
    <mergeCell ref="T3:T4"/>
    <mergeCell ref="U3:U4"/>
    <mergeCell ref="V3:V4"/>
    <mergeCell ref="W3:W4"/>
    <mergeCell ref="N3:N4"/>
    <mergeCell ref="O3:O4"/>
    <mergeCell ref="P3:P4"/>
    <mergeCell ref="Q3:Q4"/>
    <mergeCell ref="R3:R4"/>
    <mergeCell ref="S3:S4"/>
    <mergeCell ref="F3:F4"/>
    <mergeCell ref="G3:G4"/>
    <mergeCell ref="H3:H4"/>
    <mergeCell ref="I3:I4"/>
    <mergeCell ref="J3:L3"/>
    <mergeCell ref="A1:AC1"/>
    <mergeCell ref="A2:H2"/>
    <mergeCell ref="I2:Q2"/>
    <mergeCell ref="R2:U2"/>
    <mergeCell ref="V2:AC2"/>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sheetPr>
    <tabColor rgb="FFFF0000"/>
  </sheetPr>
  <dimension ref="A1:W41"/>
  <sheetViews>
    <sheetView workbookViewId="0">
      <selection sqref="A1:XFD1048576"/>
    </sheetView>
  </sheetViews>
  <sheetFormatPr defaultRowHeight="15"/>
  <cols>
    <col min="1" max="1" width="7.140625" style="156" customWidth="1"/>
    <col min="2" max="2" width="31.42578125" style="157" customWidth="1"/>
    <col min="3" max="3" width="30.7109375" style="156" customWidth="1"/>
    <col min="4" max="4" width="34.7109375" style="156" customWidth="1"/>
    <col min="5" max="5" width="30.7109375" style="156" customWidth="1"/>
    <col min="6" max="6" width="31.42578125" style="156" bestFit="1" customWidth="1"/>
    <col min="7" max="8" width="22.28515625" style="156" customWidth="1"/>
    <col min="9" max="10" width="18" customWidth="1"/>
    <col min="11" max="13" width="19.7109375" style="126" bestFit="1" customWidth="1"/>
    <col min="14" max="14" width="14.85546875" style="126" bestFit="1" customWidth="1"/>
    <col min="15" max="15" width="14.7109375" style="126" customWidth="1"/>
    <col min="16" max="22" width="10.7109375" style="126" customWidth="1"/>
    <col min="23" max="16384" width="9.140625" style="126"/>
  </cols>
  <sheetData>
    <row r="1" spans="1:23" ht="50.1" customHeight="1">
      <c r="A1" s="467"/>
      <c r="B1" s="467"/>
      <c r="C1" s="467"/>
      <c r="D1" s="467"/>
      <c r="E1" s="467"/>
      <c r="F1" s="467"/>
      <c r="G1" s="467"/>
      <c r="H1" s="467"/>
      <c r="I1" s="467"/>
      <c r="J1" s="467"/>
      <c r="K1" s="467"/>
      <c r="L1" s="467"/>
      <c r="M1" s="467"/>
      <c r="N1" s="467"/>
      <c r="O1" s="467"/>
      <c r="P1" s="467"/>
      <c r="Q1" s="467"/>
      <c r="R1" s="467"/>
      <c r="S1" s="467"/>
      <c r="T1" s="467"/>
      <c r="U1" s="467"/>
      <c r="V1" s="467"/>
      <c r="W1" s="125"/>
    </row>
    <row r="2" spans="1:23" ht="21">
      <c r="A2" s="468" t="s">
        <v>674</v>
      </c>
      <c r="B2" s="468"/>
      <c r="C2" s="468"/>
      <c r="D2" s="468"/>
      <c r="E2" s="468"/>
      <c r="F2" s="468"/>
      <c r="G2" s="468"/>
      <c r="H2" s="468"/>
      <c r="I2" s="468"/>
      <c r="J2" s="468"/>
      <c r="K2" s="468"/>
      <c r="L2" s="468"/>
      <c r="M2" s="468"/>
      <c r="N2" s="468"/>
      <c r="O2" s="468"/>
      <c r="P2" s="468"/>
      <c r="Q2" s="468"/>
      <c r="R2" s="468"/>
      <c r="S2" s="468"/>
      <c r="T2" s="468"/>
      <c r="U2" s="468"/>
      <c r="V2" s="468"/>
      <c r="W2" s="125"/>
    </row>
    <row r="3" spans="1:23" s="128" customFormat="1" ht="15.75" customHeight="1">
      <c r="A3" s="469" t="s">
        <v>675</v>
      </c>
      <c r="B3" s="469"/>
      <c r="C3" s="470" t="s">
        <v>185</v>
      </c>
      <c r="D3" s="471"/>
      <c r="E3" s="471"/>
      <c r="F3" s="471"/>
      <c r="G3" s="472" t="s">
        <v>184</v>
      </c>
      <c r="H3" s="472"/>
      <c r="I3" s="472"/>
      <c r="J3" s="472"/>
      <c r="K3" s="472"/>
      <c r="L3" s="472"/>
      <c r="M3" s="472"/>
      <c r="N3" s="472"/>
      <c r="O3" s="473" t="s">
        <v>186</v>
      </c>
      <c r="P3" s="473"/>
      <c r="Q3" s="473"/>
      <c r="R3" s="473"/>
      <c r="S3" s="473"/>
      <c r="T3" s="473"/>
      <c r="U3" s="473"/>
      <c r="V3" s="474"/>
      <c r="W3" s="127"/>
    </row>
    <row r="4" spans="1:23" s="130" customFormat="1" ht="30" customHeight="1">
      <c r="A4" s="484" t="s">
        <v>1</v>
      </c>
      <c r="B4" s="484" t="s">
        <v>2</v>
      </c>
      <c r="C4" s="486" t="s">
        <v>201</v>
      </c>
      <c r="D4" s="486" t="s">
        <v>676</v>
      </c>
      <c r="E4" s="488" t="s">
        <v>202</v>
      </c>
      <c r="F4" s="488" t="s">
        <v>677</v>
      </c>
      <c r="G4" s="480" t="s">
        <v>678</v>
      </c>
      <c r="H4" s="480" t="s">
        <v>197</v>
      </c>
      <c r="I4" s="480" t="s">
        <v>679</v>
      </c>
      <c r="J4" s="482" t="s">
        <v>680</v>
      </c>
      <c r="K4" s="461" t="s">
        <v>195</v>
      </c>
      <c r="L4" s="462"/>
      <c r="M4" s="463"/>
      <c r="N4" s="457" t="s">
        <v>196</v>
      </c>
      <c r="O4" s="456" t="s">
        <v>205</v>
      </c>
      <c r="P4" s="456" t="s">
        <v>206</v>
      </c>
      <c r="Q4" s="456" t="s">
        <v>207</v>
      </c>
      <c r="R4" s="456" t="s">
        <v>208</v>
      </c>
      <c r="S4" s="456" t="s">
        <v>209</v>
      </c>
      <c r="T4" s="456" t="s">
        <v>210</v>
      </c>
      <c r="U4" s="456" t="s">
        <v>211</v>
      </c>
      <c r="V4" s="456" t="s">
        <v>212</v>
      </c>
      <c r="W4" s="129"/>
    </row>
    <row r="5" spans="1:23" s="131" customFormat="1" ht="30" customHeight="1">
      <c r="A5" s="485"/>
      <c r="B5" s="485"/>
      <c r="C5" s="487"/>
      <c r="D5" s="487"/>
      <c r="E5" s="489"/>
      <c r="F5" s="489"/>
      <c r="G5" s="481"/>
      <c r="H5" s="481"/>
      <c r="I5" s="481"/>
      <c r="J5" s="483"/>
      <c r="K5" s="105" t="s">
        <v>213</v>
      </c>
      <c r="L5" s="106" t="s">
        <v>214</v>
      </c>
      <c r="M5" s="106" t="s">
        <v>215</v>
      </c>
      <c r="N5" s="458"/>
      <c r="O5" s="456"/>
      <c r="P5" s="456"/>
      <c r="Q5" s="456"/>
      <c r="R5" s="456"/>
      <c r="S5" s="456"/>
      <c r="T5" s="456"/>
      <c r="U5" s="456"/>
      <c r="V5" s="456"/>
      <c r="W5" s="125"/>
    </row>
    <row r="6" spans="1:23" s="131" customFormat="1" ht="99.75" customHeight="1">
      <c r="A6" s="475">
        <v>1</v>
      </c>
      <c r="B6" s="132" t="s">
        <v>681</v>
      </c>
      <c r="C6" s="133" t="s">
        <v>682</v>
      </c>
      <c r="D6" s="133" t="s">
        <v>682</v>
      </c>
      <c r="E6" s="133" t="s">
        <v>683</v>
      </c>
      <c r="F6" s="134" t="s">
        <v>684</v>
      </c>
      <c r="G6" s="133" t="s">
        <v>685</v>
      </c>
      <c r="H6" s="135" t="s">
        <v>686</v>
      </c>
      <c r="I6" s="136" t="s">
        <v>687</v>
      </c>
      <c r="J6" s="136" t="s">
        <v>688</v>
      </c>
      <c r="K6" s="137">
        <f>L6/0.85</f>
        <v>941176470.58823538</v>
      </c>
      <c r="L6" s="137">
        <v>800000000</v>
      </c>
      <c r="M6" s="137">
        <f>K6-L6</f>
        <v>141176470.58823538</v>
      </c>
      <c r="N6" s="134" t="s">
        <v>689</v>
      </c>
      <c r="O6" s="134" t="s">
        <v>257</v>
      </c>
      <c r="P6" s="134" t="s">
        <v>257</v>
      </c>
      <c r="Q6" s="134" t="s">
        <v>257</v>
      </c>
      <c r="R6" s="134" t="s">
        <v>257</v>
      </c>
      <c r="S6" s="134" t="s">
        <v>257</v>
      </c>
      <c r="T6" s="134" t="s">
        <v>257</v>
      </c>
      <c r="U6" s="134" t="s">
        <v>257</v>
      </c>
      <c r="V6" s="134" t="s">
        <v>257</v>
      </c>
      <c r="W6" s="125"/>
    </row>
    <row r="7" spans="1:23" s="131" customFormat="1" ht="74.25" customHeight="1">
      <c r="A7" s="476"/>
      <c r="B7" s="132" t="s">
        <v>690</v>
      </c>
      <c r="C7" s="133" t="s">
        <v>691</v>
      </c>
      <c r="D7" s="133" t="s">
        <v>691</v>
      </c>
      <c r="E7" s="133" t="s">
        <v>683</v>
      </c>
      <c r="F7" s="134" t="s">
        <v>684</v>
      </c>
      <c r="G7" s="133" t="s">
        <v>692</v>
      </c>
      <c r="H7" s="138" t="s">
        <v>693</v>
      </c>
      <c r="I7" s="136" t="s">
        <v>693</v>
      </c>
      <c r="J7" s="136" t="s">
        <v>694</v>
      </c>
      <c r="K7" s="137">
        <f t="shared" ref="K7:K29" si="0">L7/0.85</f>
        <v>3882352941.1764708</v>
      </c>
      <c r="L7" s="139">
        <v>3300000000</v>
      </c>
      <c r="M7" s="137">
        <f t="shared" ref="M7:M29" si="1">K7-L7</f>
        <v>582352941.17647076</v>
      </c>
      <c r="N7" s="134" t="s">
        <v>689</v>
      </c>
      <c r="O7" s="134" t="s">
        <v>257</v>
      </c>
      <c r="P7" s="134" t="s">
        <v>257</v>
      </c>
      <c r="Q7" s="134" t="s">
        <v>257</v>
      </c>
      <c r="R7" s="134" t="s">
        <v>257</v>
      </c>
      <c r="S7" s="134" t="s">
        <v>257</v>
      </c>
      <c r="T7" s="134" t="s">
        <v>257</v>
      </c>
      <c r="U7" s="134" t="s">
        <v>257</v>
      </c>
      <c r="V7" s="134" t="s">
        <v>257</v>
      </c>
    </row>
    <row r="8" spans="1:23" s="131" customFormat="1" ht="25.5">
      <c r="A8" s="476"/>
      <c r="B8" s="132" t="s">
        <v>695</v>
      </c>
      <c r="C8" s="133" t="s">
        <v>691</v>
      </c>
      <c r="D8" s="133" t="s">
        <v>691</v>
      </c>
      <c r="E8" s="133" t="s">
        <v>683</v>
      </c>
      <c r="F8" s="134" t="s">
        <v>684</v>
      </c>
      <c r="G8" s="133" t="s">
        <v>692</v>
      </c>
      <c r="H8" s="138" t="s">
        <v>696</v>
      </c>
      <c r="I8" s="136" t="s">
        <v>693</v>
      </c>
      <c r="J8" s="136" t="s">
        <v>694</v>
      </c>
      <c r="K8" s="137">
        <f t="shared" si="0"/>
        <v>1882352941.1764708</v>
      </c>
      <c r="L8" s="137">
        <v>1600000000</v>
      </c>
      <c r="M8" s="137">
        <f t="shared" si="1"/>
        <v>282352941.17647076</v>
      </c>
      <c r="N8" s="134" t="s">
        <v>689</v>
      </c>
      <c r="O8" s="134" t="s">
        <v>257</v>
      </c>
      <c r="P8" s="134" t="s">
        <v>257</v>
      </c>
      <c r="Q8" s="134" t="s">
        <v>257</v>
      </c>
      <c r="R8" s="134" t="s">
        <v>257</v>
      </c>
      <c r="S8" s="134" t="s">
        <v>257</v>
      </c>
      <c r="T8" s="134" t="s">
        <v>257</v>
      </c>
      <c r="U8" s="134" t="s">
        <v>257</v>
      </c>
      <c r="V8" s="134" t="s">
        <v>257</v>
      </c>
    </row>
    <row r="9" spans="1:23" s="131" customFormat="1" ht="51">
      <c r="A9" s="476"/>
      <c r="B9" s="132" t="s">
        <v>697</v>
      </c>
      <c r="C9" s="133" t="s">
        <v>698</v>
      </c>
      <c r="D9" s="133" t="s">
        <v>691</v>
      </c>
      <c r="E9" s="133" t="s">
        <v>699</v>
      </c>
      <c r="F9" s="134" t="s">
        <v>684</v>
      </c>
      <c r="G9" s="133" t="s">
        <v>692</v>
      </c>
      <c r="H9" s="135" t="s">
        <v>686</v>
      </c>
      <c r="I9" s="136" t="s">
        <v>687</v>
      </c>
      <c r="J9" s="136" t="s">
        <v>688</v>
      </c>
      <c r="K9" s="137">
        <f t="shared" si="0"/>
        <v>352941176.47058827</v>
      </c>
      <c r="L9" s="137">
        <v>300000000</v>
      </c>
      <c r="M9" s="137">
        <f t="shared" si="1"/>
        <v>52941176.470588267</v>
      </c>
      <c r="N9" s="134" t="s">
        <v>689</v>
      </c>
      <c r="O9" s="133" t="s">
        <v>700</v>
      </c>
      <c r="P9" s="134" t="s">
        <v>257</v>
      </c>
      <c r="Q9" s="134" t="s">
        <v>257</v>
      </c>
      <c r="R9" s="134" t="s">
        <v>257</v>
      </c>
      <c r="S9" s="134" t="s">
        <v>257</v>
      </c>
      <c r="T9" s="134" t="s">
        <v>257</v>
      </c>
      <c r="U9" s="134" t="s">
        <v>257</v>
      </c>
      <c r="V9" s="134" t="s">
        <v>257</v>
      </c>
    </row>
    <row r="10" spans="1:23" s="131" customFormat="1" ht="25.5">
      <c r="A10" s="476"/>
      <c r="B10" s="132" t="s">
        <v>701</v>
      </c>
      <c r="C10" s="133" t="s">
        <v>702</v>
      </c>
      <c r="D10" s="133" t="s">
        <v>691</v>
      </c>
      <c r="E10" s="133" t="s">
        <v>683</v>
      </c>
      <c r="F10" s="134" t="s">
        <v>684</v>
      </c>
      <c r="G10" s="133" t="s">
        <v>692</v>
      </c>
      <c r="H10" s="135" t="s">
        <v>686</v>
      </c>
      <c r="I10" s="136" t="s">
        <v>687</v>
      </c>
      <c r="J10" s="136" t="s">
        <v>688</v>
      </c>
      <c r="K10" s="137">
        <f t="shared" si="0"/>
        <v>235294117.64705884</v>
      </c>
      <c r="L10" s="137">
        <v>200000000</v>
      </c>
      <c r="M10" s="137">
        <f t="shared" si="1"/>
        <v>35294117.647058845</v>
      </c>
      <c r="N10" s="134" t="s">
        <v>689</v>
      </c>
      <c r="O10" s="133" t="s">
        <v>703</v>
      </c>
      <c r="P10" s="134" t="s">
        <v>257</v>
      </c>
      <c r="Q10" s="134" t="s">
        <v>257</v>
      </c>
      <c r="R10" s="134" t="s">
        <v>257</v>
      </c>
      <c r="S10" s="134" t="s">
        <v>257</v>
      </c>
      <c r="T10" s="134" t="s">
        <v>257</v>
      </c>
      <c r="U10" s="134" t="s">
        <v>257</v>
      </c>
      <c r="V10" s="134" t="s">
        <v>257</v>
      </c>
    </row>
    <row r="11" spans="1:23" s="131" customFormat="1" ht="51">
      <c r="A11" s="475">
        <v>2</v>
      </c>
      <c r="B11" s="132" t="s">
        <v>704</v>
      </c>
      <c r="C11" s="133" t="s">
        <v>691</v>
      </c>
      <c r="D11" s="134" t="s">
        <v>705</v>
      </c>
      <c r="E11" s="133" t="s">
        <v>706</v>
      </c>
      <c r="F11" s="134" t="s">
        <v>684</v>
      </c>
      <c r="G11" s="133" t="s">
        <v>707</v>
      </c>
      <c r="H11" s="135" t="s">
        <v>708</v>
      </c>
      <c r="I11" s="136" t="s">
        <v>687</v>
      </c>
      <c r="J11" s="136" t="s">
        <v>709</v>
      </c>
      <c r="K11" s="137">
        <f t="shared" si="0"/>
        <v>3529411764.7058825</v>
      </c>
      <c r="L11" s="137">
        <v>3000000000</v>
      </c>
      <c r="M11" s="137">
        <f t="shared" si="1"/>
        <v>529411764.70588255</v>
      </c>
      <c r="N11" s="134" t="s">
        <v>689</v>
      </c>
      <c r="O11" s="134" t="s">
        <v>257</v>
      </c>
      <c r="P11" s="134" t="s">
        <v>257</v>
      </c>
      <c r="Q11" s="134" t="s">
        <v>257</v>
      </c>
      <c r="R11" s="134" t="s">
        <v>257</v>
      </c>
      <c r="S11" s="134" t="s">
        <v>257</v>
      </c>
      <c r="T11" s="134" t="s">
        <v>257</v>
      </c>
      <c r="U11" s="134" t="s">
        <v>257</v>
      </c>
      <c r="V11" s="134" t="s">
        <v>257</v>
      </c>
    </row>
    <row r="12" spans="1:23" s="131" customFormat="1" ht="51">
      <c r="A12" s="476"/>
      <c r="B12" s="132" t="s">
        <v>710</v>
      </c>
      <c r="C12" s="133" t="s">
        <v>691</v>
      </c>
      <c r="D12" s="133" t="s">
        <v>691</v>
      </c>
      <c r="E12" s="133" t="s">
        <v>711</v>
      </c>
      <c r="F12" s="134" t="s">
        <v>684</v>
      </c>
      <c r="G12" s="133" t="s">
        <v>692</v>
      </c>
      <c r="H12" s="135" t="s">
        <v>686</v>
      </c>
      <c r="I12" s="136" t="s">
        <v>687</v>
      </c>
      <c r="J12" s="136" t="s">
        <v>688</v>
      </c>
      <c r="K12" s="137">
        <f t="shared" si="0"/>
        <v>2941176470.5882354</v>
      </c>
      <c r="L12" s="137">
        <v>2500000000</v>
      </c>
      <c r="M12" s="137">
        <f t="shared" si="1"/>
        <v>441176470.58823538</v>
      </c>
      <c r="N12" s="134" t="s">
        <v>689</v>
      </c>
      <c r="O12" s="133" t="s">
        <v>0</v>
      </c>
      <c r="P12" s="134" t="s">
        <v>257</v>
      </c>
      <c r="Q12" s="134" t="s">
        <v>257</v>
      </c>
      <c r="R12" s="134" t="s">
        <v>257</v>
      </c>
      <c r="S12" s="134" t="s">
        <v>257</v>
      </c>
      <c r="T12" s="134" t="s">
        <v>257</v>
      </c>
      <c r="U12" s="134" t="s">
        <v>257</v>
      </c>
      <c r="V12" s="134" t="s">
        <v>257</v>
      </c>
    </row>
    <row r="13" spans="1:23" s="131" customFormat="1" ht="51">
      <c r="A13" s="477"/>
      <c r="B13" s="132" t="s">
        <v>712</v>
      </c>
      <c r="C13" s="133" t="s">
        <v>691</v>
      </c>
      <c r="D13" s="133" t="s">
        <v>691</v>
      </c>
      <c r="E13" s="133" t="s">
        <v>683</v>
      </c>
      <c r="F13" s="134" t="s">
        <v>684</v>
      </c>
      <c r="G13" s="133" t="s">
        <v>707</v>
      </c>
      <c r="H13" s="138" t="s">
        <v>693</v>
      </c>
      <c r="I13" s="136" t="s">
        <v>693</v>
      </c>
      <c r="J13" s="136" t="s">
        <v>713</v>
      </c>
      <c r="K13" s="137">
        <f t="shared" si="0"/>
        <v>235294117.64705884</v>
      </c>
      <c r="L13" s="137">
        <v>200000000</v>
      </c>
      <c r="M13" s="137">
        <f t="shared" si="1"/>
        <v>35294117.647058845</v>
      </c>
      <c r="N13" s="134" t="s">
        <v>689</v>
      </c>
      <c r="O13" s="134" t="s">
        <v>257</v>
      </c>
      <c r="P13" s="134" t="s">
        <v>257</v>
      </c>
      <c r="Q13" s="134" t="s">
        <v>257</v>
      </c>
      <c r="R13" s="134" t="s">
        <v>257</v>
      </c>
      <c r="S13" s="134" t="s">
        <v>257</v>
      </c>
      <c r="T13" s="134" t="s">
        <v>257</v>
      </c>
      <c r="U13" s="134" t="s">
        <v>257</v>
      </c>
      <c r="V13" s="134" t="s">
        <v>257</v>
      </c>
    </row>
    <row r="14" spans="1:23" s="131" customFormat="1" ht="25.5">
      <c r="A14" s="475">
        <v>3</v>
      </c>
      <c r="B14" s="132" t="s">
        <v>714</v>
      </c>
      <c r="C14" s="133" t="s">
        <v>715</v>
      </c>
      <c r="D14" s="133" t="s">
        <v>691</v>
      </c>
      <c r="E14" s="133" t="s">
        <v>716</v>
      </c>
      <c r="F14" s="134" t="s">
        <v>684</v>
      </c>
      <c r="G14" s="133" t="s">
        <v>692</v>
      </c>
      <c r="H14" s="135" t="s">
        <v>686</v>
      </c>
      <c r="I14" s="136" t="s">
        <v>687</v>
      </c>
      <c r="J14" s="136" t="s">
        <v>688</v>
      </c>
      <c r="K14" s="137">
        <f t="shared" si="0"/>
        <v>1764705882.3529413</v>
      </c>
      <c r="L14" s="137">
        <v>1500000000</v>
      </c>
      <c r="M14" s="137">
        <f t="shared" si="1"/>
        <v>264705882.35294127</v>
      </c>
      <c r="N14" s="134" t="s">
        <v>689</v>
      </c>
      <c r="O14" s="133" t="s">
        <v>0</v>
      </c>
      <c r="P14" s="134" t="s">
        <v>257</v>
      </c>
      <c r="Q14" s="134" t="s">
        <v>257</v>
      </c>
      <c r="R14" s="134" t="s">
        <v>257</v>
      </c>
      <c r="S14" s="134" t="s">
        <v>257</v>
      </c>
      <c r="T14" s="134" t="s">
        <v>257</v>
      </c>
      <c r="U14" s="134" t="s">
        <v>257</v>
      </c>
      <c r="V14" s="134" t="s">
        <v>257</v>
      </c>
    </row>
    <row r="15" spans="1:23" s="131" customFormat="1" ht="25.5">
      <c r="A15" s="476"/>
      <c r="B15" s="132" t="s">
        <v>714</v>
      </c>
      <c r="C15" s="133" t="s">
        <v>717</v>
      </c>
      <c r="D15" s="133" t="s">
        <v>691</v>
      </c>
      <c r="E15" s="133" t="s">
        <v>716</v>
      </c>
      <c r="F15" s="134" t="s">
        <v>684</v>
      </c>
      <c r="G15" s="133" t="s">
        <v>692</v>
      </c>
      <c r="H15" s="138" t="s">
        <v>693</v>
      </c>
      <c r="I15" s="136" t="s">
        <v>693</v>
      </c>
      <c r="J15" s="136" t="s">
        <v>694</v>
      </c>
      <c r="K15" s="137">
        <f t="shared" si="0"/>
        <v>352941176.47058827</v>
      </c>
      <c r="L15" s="137">
        <v>300000000</v>
      </c>
      <c r="M15" s="137">
        <f t="shared" si="1"/>
        <v>52941176.470588267</v>
      </c>
      <c r="N15" s="134" t="s">
        <v>689</v>
      </c>
      <c r="O15" s="133" t="s">
        <v>0</v>
      </c>
      <c r="P15" s="134" t="s">
        <v>257</v>
      </c>
      <c r="Q15" s="134" t="s">
        <v>257</v>
      </c>
      <c r="R15" s="134" t="s">
        <v>257</v>
      </c>
      <c r="S15" s="134" t="s">
        <v>257</v>
      </c>
      <c r="T15" s="134" t="s">
        <v>257</v>
      </c>
      <c r="U15" s="134" t="s">
        <v>257</v>
      </c>
      <c r="V15" s="134" t="s">
        <v>257</v>
      </c>
    </row>
    <row r="16" spans="1:23" s="131" customFormat="1" ht="18" customHeight="1">
      <c r="A16" s="476"/>
      <c r="B16" s="132" t="s">
        <v>718</v>
      </c>
      <c r="C16" s="133" t="s">
        <v>691</v>
      </c>
      <c r="D16" s="140" t="s">
        <v>691</v>
      </c>
      <c r="E16" s="133" t="s">
        <v>719</v>
      </c>
      <c r="F16" s="134" t="s">
        <v>684</v>
      </c>
      <c r="G16" s="133" t="s">
        <v>692</v>
      </c>
      <c r="H16" s="138" t="s">
        <v>693</v>
      </c>
      <c r="I16" s="136" t="s">
        <v>693</v>
      </c>
      <c r="J16" s="136" t="s">
        <v>694</v>
      </c>
      <c r="K16" s="137">
        <f t="shared" si="0"/>
        <v>422352941.17647058</v>
      </c>
      <c r="L16" s="137">
        <v>359000000</v>
      </c>
      <c r="M16" s="137">
        <f t="shared" si="1"/>
        <v>63352941.176470578</v>
      </c>
      <c r="N16" s="134" t="s">
        <v>689</v>
      </c>
      <c r="O16" s="134" t="s">
        <v>257</v>
      </c>
      <c r="P16" s="134" t="s">
        <v>257</v>
      </c>
      <c r="Q16" s="134" t="s">
        <v>257</v>
      </c>
      <c r="R16" s="134" t="s">
        <v>257</v>
      </c>
      <c r="S16" s="134" t="s">
        <v>257</v>
      </c>
      <c r="T16" s="134" t="s">
        <v>257</v>
      </c>
      <c r="U16" s="134" t="s">
        <v>257</v>
      </c>
      <c r="V16" s="134" t="s">
        <v>257</v>
      </c>
    </row>
    <row r="17" spans="1:22" s="131" customFormat="1" ht="25.5">
      <c r="A17" s="476"/>
      <c r="B17" s="132" t="s">
        <v>720</v>
      </c>
      <c r="C17" s="133" t="s">
        <v>721</v>
      </c>
      <c r="D17" s="140" t="s">
        <v>722</v>
      </c>
      <c r="E17" s="133" t="s">
        <v>723</v>
      </c>
      <c r="F17" s="134" t="s">
        <v>684</v>
      </c>
      <c r="G17" s="140" t="s">
        <v>724</v>
      </c>
      <c r="H17" s="135" t="s">
        <v>686</v>
      </c>
      <c r="I17" s="136" t="s">
        <v>687</v>
      </c>
      <c r="J17" s="136" t="s">
        <v>725</v>
      </c>
      <c r="K17" s="137">
        <f t="shared" si="0"/>
        <v>352941176.47058827</v>
      </c>
      <c r="L17" s="137">
        <v>300000000</v>
      </c>
      <c r="M17" s="137">
        <f t="shared" si="1"/>
        <v>52941176.470588267</v>
      </c>
      <c r="N17" s="134" t="s">
        <v>689</v>
      </c>
      <c r="O17" s="134" t="s">
        <v>257</v>
      </c>
      <c r="P17" s="134" t="s">
        <v>257</v>
      </c>
      <c r="Q17" s="134" t="s">
        <v>257</v>
      </c>
      <c r="R17" s="134" t="s">
        <v>257</v>
      </c>
      <c r="S17" s="134" t="s">
        <v>257</v>
      </c>
      <c r="T17" s="134" t="s">
        <v>257</v>
      </c>
      <c r="U17" s="134" t="s">
        <v>257</v>
      </c>
      <c r="V17" s="134" t="s">
        <v>257</v>
      </c>
    </row>
    <row r="18" spans="1:22" s="131" customFormat="1" ht="25.5">
      <c r="A18" s="476"/>
      <c r="B18" s="132" t="s">
        <v>720</v>
      </c>
      <c r="C18" s="140" t="s">
        <v>726</v>
      </c>
      <c r="D18" s="140" t="s">
        <v>691</v>
      </c>
      <c r="E18" s="133" t="s">
        <v>727</v>
      </c>
      <c r="F18" s="134" t="s">
        <v>684</v>
      </c>
      <c r="G18" s="133" t="s">
        <v>692</v>
      </c>
      <c r="H18" s="135" t="s">
        <v>686</v>
      </c>
      <c r="I18" s="136" t="s">
        <v>687</v>
      </c>
      <c r="J18" s="136" t="s">
        <v>688</v>
      </c>
      <c r="K18" s="137">
        <f t="shared" si="0"/>
        <v>658823529.41176474</v>
      </c>
      <c r="L18" s="137">
        <v>560000000</v>
      </c>
      <c r="M18" s="137">
        <f t="shared" si="1"/>
        <v>98823529.411764741</v>
      </c>
      <c r="N18" s="134" t="s">
        <v>689</v>
      </c>
      <c r="O18" s="133" t="s">
        <v>728</v>
      </c>
      <c r="P18" s="134" t="s">
        <v>257</v>
      </c>
      <c r="Q18" s="134" t="s">
        <v>257</v>
      </c>
      <c r="R18" s="134" t="s">
        <v>257</v>
      </c>
      <c r="S18" s="134" t="s">
        <v>257</v>
      </c>
      <c r="T18" s="134" t="s">
        <v>257</v>
      </c>
      <c r="U18" s="134" t="s">
        <v>257</v>
      </c>
      <c r="V18" s="134" t="s">
        <v>257</v>
      </c>
    </row>
    <row r="19" spans="1:22" s="131" customFormat="1" ht="25.5">
      <c r="A19" s="477"/>
      <c r="B19" s="132" t="s">
        <v>65</v>
      </c>
      <c r="C19" s="141" t="s">
        <v>691</v>
      </c>
      <c r="D19" s="133" t="s">
        <v>729</v>
      </c>
      <c r="E19" s="141" t="s">
        <v>730</v>
      </c>
      <c r="F19" s="134" t="s">
        <v>731</v>
      </c>
      <c r="G19" s="133" t="s">
        <v>707</v>
      </c>
      <c r="H19" s="138" t="s">
        <v>693</v>
      </c>
      <c r="I19" s="136" t="s">
        <v>693</v>
      </c>
      <c r="J19" s="136" t="s">
        <v>732</v>
      </c>
      <c r="K19" s="137">
        <f t="shared" si="0"/>
        <v>70588235.294117644</v>
      </c>
      <c r="L19" s="137">
        <v>60000000</v>
      </c>
      <c r="M19" s="137">
        <f t="shared" si="1"/>
        <v>10588235.294117644</v>
      </c>
      <c r="N19" s="134" t="s">
        <v>689</v>
      </c>
      <c r="O19" s="133" t="s">
        <v>91</v>
      </c>
      <c r="P19" s="134" t="s">
        <v>257</v>
      </c>
      <c r="Q19" s="134" t="s">
        <v>257</v>
      </c>
      <c r="R19" s="134" t="s">
        <v>257</v>
      </c>
      <c r="S19" s="134" t="s">
        <v>257</v>
      </c>
      <c r="T19" s="134" t="s">
        <v>257</v>
      </c>
      <c r="U19" s="134" t="s">
        <v>257</v>
      </c>
      <c r="V19" s="134" t="s">
        <v>257</v>
      </c>
    </row>
    <row r="20" spans="1:22" s="131" customFormat="1" ht="38.25">
      <c r="A20" s="475">
        <v>4</v>
      </c>
      <c r="B20" s="132" t="s">
        <v>733</v>
      </c>
      <c r="C20" s="133" t="s">
        <v>691</v>
      </c>
      <c r="D20" s="140" t="s">
        <v>734</v>
      </c>
      <c r="E20" s="141" t="s">
        <v>735</v>
      </c>
      <c r="F20" s="134" t="s">
        <v>731</v>
      </c>
      <c r="G20" s="140" t="s">
        <v>724</v>
      </c>
      <c r="H20" s="135" t="s">
        <v>686</v>
      </c>
      <c r="I20" s="136" t="s">
        <v>687</v>
      </c>
      <c r="J20" s="136" t="s">
        <v>736</v>
      </c>
      <c r="K20" s="137">
        <f t="shared" si="0"/>
        <v>882352941.17647064</v>
      </c>
      <c r="L20" s="137">
        <v>750000000</v>
      </c>
      <c r="M20" s="137">
        <f t="shared" si="1"/>
        <v>132352941.17647064</v>
      </c>
      <c r="N20" s="134" t="s">
        <v>689</v>
      </c>
      <c r="O20" s="133" t="s">
        <v>737</v>
      </c>
      <c r="P20" s="134" t="s">
        <v>257</v>
      </c>
      <c r="Q20" s="134" t="s">
        <v>257</v>
      </c>
      <c r="R20" s="134" t="s">
        <v>257</v>
      </c>
      <c r="S20" s="134" t="s">
        <v>257</v>
      </c>
      <c r="T20" s="134" t="s">
        <v>257</v>
      </c>
      <c r="U20" s="134" t="s">
        <v>257</v>
      </c>
      <c r="V20" s="134" t="s">
        <v>257</v>
      </c>
    </row>
    <row r="21" spans="1:22" s="131" customFormat="1" ht="38.25">
      <c r="A21" s="476"/>
      <c r="B21" s="132" t="s">
        <v>733</v>
      </c>
      <c r="C21" s="133" t="s">
        <v>691</v>
      </c>
      <c r="D21" s="132" t="s">
        <v>738</v>
      </c>
      <c r="E21" s="141" t="s">
        <v>739</v>
      </c>
      <c r="F21" s="134" t="s">
        <v>731</v>
      </c>
      <c r="G21" s="133" t="s">
        <v>692</v>
      </c>
      <c r="H21" s="135" t="s">
        <v>686</v>
      </c>
      <c r="I21" s="136" t="s">
        <v>687</v>
      </c>
      <c r="J21" s="136" t="s">
        <v>740</v>
      </c>
      <c r="K21" s="137">
        <f t="shared" si="0"/>
        <v>42352941.176470593</v>
      </c>
      <c r="L21" s="137">
        <v>36000000</v>
      </c>
      <c r="M21" s="137">
        <f t="shared" si="1"/>
        <v>6352941.1764705926</v>
      </c>
      <c r="N21" s="134" t="s">
        <v>689</v>
      </c>
      <c r="O21" s="133" t="s">
        <v>737</v>
      </c>
      <c r="P21" s="134" t="s">
        <v>257</v>
      </c>
      <c r="Q21" s="134" t="s">
        <v>257</v>
      </c>
      <c r="R21" s="134" t="s">
        <v>257</v>
      </c>
      <c r="S21" s="134" t="s">
        <v>257</v>
      </c>
      <c r="T21" s="134" t="s">
        <v>257</v>
      </c>
      <c r="U21" s="134" t="s">
        <v>257</v>
      </c>
      <c r="V21" s="134" t="s">
        <v>257</v>
      </c>
    </row>
    <row r="22" spans="1:22" s="131" customFormat="1" ht="38.25">
      <c r="A22" s="476"/>
      <c r="B22" s="132" t="s">
        <v>741</v>
      </c>
      <c r="C22" s="133" t="s">
        <v>691</v>
      </c>
      <c r="D22" s="140" t="s">
        <v>691</v>
      </c>
      <c r="E22" s="141" t="s">
        <v>742</v>
      </c>
      <c r="F22" s="134" t="s">
        <v>731</v>
      </c>
      <c r="G22" s="133" t="s">
        <v>692</v>
      </c>
      <c r="H22" s="135" t="s">
        <v>686</v>
      </c>
      <c r="I22" s="136" t="s">
        <v>687</v>
      </c>
      <c r="J22" s="136" t="s">
        <v>740</v>
      </c>
      <c r="K22" s="137">
        <f t="shared" si="0"/>
        <v>43529411.764705881</v>
      </c>
      <c r="L22" s="137">
        <v>37000000</v>
      </c>
      <c r="M22" s="137">
        <f t="shared" si="1"/>
        <v>6529411.7647058815</v>
      </c>
      <c r="N22" s="134" t="s">
        <v>689</v>
      </c>
      <c r="O22" s="133" t="s">
        <v>737</v>
      </c>
      <c r="P22" s="134" t="s">
        <v>257</v>
      </c>
      <c r="Q22" s="134" t="s">
        <v>257</v>
      </c>
      <c r="R22" s="134" t="s">
        <v>257</v>
      </c>
      <c r="S22" s="134" t="s">
        <v>257</v>
      </c>
      <c r="T22" s="134" t="s">
        <v>257</v>
      </c>
      <c r="U22" s="134" t="s">
        <v>257</v>
      </c>
      <c r="V22" s="134" t="s">
        <v>257</v>
      </c>
    </row>
    <row r="23" spans="1:22" s="131" customFormat="1" ht="76.5">
      <c r="A23" s="476"/>
      <c r="B23" s="478" t="s">
        <v>743</v>
      </c>
      <c r="C23" s="133" t="s">
        <v>744</v>
      </c>
      <c r="D23" s="140" t="s">
        <v>691</v>
      </c>
      <c r="E23" s="141" t="s">
        <v>745</v>
      </c>
      <c r="F23" s="134" t="s">
        <v>731</v>
      </c>
      <c r="G23" s="140" t="s">
        <v>724</v>
      </c>
      <c r="H23" s="135" t="s">
        <v>686</v>
      </c>
      <c r="I23" s="136" t="s">
        <v>687</v>
      </c>
      <c r="J23" s="136" t="s">
        <v>736</v>
      </c>
      <c r="K23" s="137">
        <f t="shared" si="0"/>
        <v>588235294.11764705</v>
      </c>
      <c r="L23" s="137">
        <v>500000000</v>
      </c>
      <c r="M23" s="137">
        <f t="shared" si="1"/>
        <v>88235294.117647052</v>
      </c>
      <c r="N23" s="134" t="s">
        <v>689</v>
      </c>
      <c r="O23" s="133" t="s">
        <v>746</v>
      </c>
      <c r="P23" s="134" t="s">
        <v>257</v>
      </c>
      <c r="Q23" s="134" t="s">
        <v>257</v>
      </c>
      <c r="R23" s="134" t="s">
        <v>257</v>
      </c>
      <c r="S23" s="134" t="s">
        <v>257</v>
      </c>
      <c r="T23" s="134" t="s">
        <v>257</v>
      </c>
      <c r="U23" s="134" t="s">
        <v>257</v>
      </c>
      <c r="V23" s="134" t="s">
        <v>257</v>
      </c>
    </row>
    <row r="24" spans="1:22" s="131" customFormat="1" ht="63.75">
      <c r="A24" s="476"/>
      <c r="B24" s="479"/>
      <c r="C24" s="133" t="s">
        <v>747</v>
      </c>
      <c r="D24" s="140" t="s">
        <v>691</v>
      </c>
      <c r="E24" s="141" t="s">
        <v>745</v>
      </c>
      <c r="F24" s="134" t="s">
        <v>731</v>
      </c>
      <c r="G24" s="140" t="s">
        <v>724</v>
      </c>
      <c r="H24" s="135" t="s">
        <v>686</v>
      </c>
      <c r="I24" s="136" t="s">
        <v>687</v>
      </c>
      <c r="J24" s="136" t="s">
        <v>748</v>
      </c>
      <c r="K24" s="137">
        <f t="shared" si="0"/>
        <v>1470588235.2941177</v>
      </c>
      <c r="L24" s="137">
        <v>1250000000</v>
      </c>
      <c r="M24" s="137">
        <f t="shared" si="1"/>
        <v>220588235.29411769</v>
      </c>
      <c r="N24" s="134" t="s">
        <v>249</v>
      </c>
      <c r="O24" s="133" t="s">
        <v>152</v>
      </c>
      <c r="P24" s="134" t="s">
        <v>257</v>
      </c>
      <c r="Q24" s="134" t="s">
        <v>257</v>
      </c>
      <c r="R24" s="134" t="s">
        <v>257</v>
      </c>
      <c r="S24" s="134" t="s">
        <v>257</v>
      </c>
      <c r="T24" s="134" t="s">
        <v>257</v>
      </c>
      <c r="U24" s="134" t="s">
        <v>257</v>
      </c>
      <c r="V24" s="134" t="s">
        <v>257</v>
      </c>
    </row>
    <row r="25" spans="1:22" s="131" customFormat="1" ht="38.25">
      <c r="A25" s="476"/>
      <c r="B25" s="132" t="s">
        <v>743</v>
      </c>
      <c r="C25" s="133" t="s">
        <v>691</v>
      </c>
      <c r="D25" s="140" t="s">
        <v>749</v>
      </c>
      <c r="E25" s="141" t="s">
        <v>750</v>
      </c>
      <c r="F25" s="134" t="s">
        <v>731</v>
      </c>
      <c r="G25" s="133" t="s">
        <v>692</v>
      </c>
      <c r="H25" s="135" t="s">
        <v>686</v>
      </c>
      <c r="I25" s="136" t="s">
        <v>687</v>
      </c>
      <c r="J25" s="136" t="s">
        <v>740</v>
      </c>
      <c r="K25" s="137">
        <f t="shared" si="0"/>
        <v>192941176.47058824</v>
      </c>
      <c r="L25" s="137">
        <v>164000000</v>
      </c>
      <c r="M25" s="137">
        <f t="shared" si="1"/>
        <v>28941176.470588237</v>
      </c>
      <c r="N25" s="134" t="s">
        <v>689</v>
      </c>
      <c r="O25" s="133" t="s">
        <v>746</v>
      </c>
      <c r="P25" s="134" t="s">
        <v>257</v>
      </c>
      <c r="Q25" s="134" t="s">
        <v>257</v>
      </c>
      <c r="R25" s="134" t="s">
        <v>257</v>
      </c>
      <c r="S25" s="134" t="s">
        <v>257</v>
      </c>
      <c r="T25" s="134" t="s">
        <v>257</v>
      </c>
      <c r="U25" s="134" t="s">
        <v>257</v>
      </c>
      <c r="V25" s="134" t="s">
        <v>257</v>
      </c>
    </row>
    <row r="26" spans="1:22" s="131" customFormat="1" ht="25.5">
      <c r="A26" s="477"/>
      <c r="B26" s="132" t="s">
        <v>751</v>
      </c>
      <c r="C26" s="133" t="s">
        <v>691</v>
      </c>
      <c r="D26" s="140" t="s">
        <v>691</v>
      </c>
      <c r="E26" s="141" t="s">
        <v>752</v>
      </c>
      <c r="F26" s="134" t="s">
        <v>731</v>
      </c>
      <c r="G26" s="133" t="s">
        <v>692</v>
      </c>
      <c r="H26" s="135" t="s">
        <v>686</v>
      </c>
      <c r="I26" s="136" t="s">
        <v>687</v>
      </c>
      <c r="J26" s="136" t="s">
        <v>740</v>
      </c>
      <c r="K26" s="137">
        <f t="shared" si="0"/>
        <v>178823529.41176471</v>
      </c>
      <c r="L26" s="137">
        <v>152000000</v>
      </c>
      <c r="M26" s="137">
        <f t="shared" si="1"/>
        <v>26823529.411764711</v>
      </c>
      <c r="N26" s="134" t="s">
        <v>689</v>
      </c>
      <c r="O26" s="133" t="s">
        <v>91</v>
      </c>
      <c r="P26" s="134" t="s">
        <v>257</v>
      </c>
      <c r="Q26" s="134" t="s">
        <v>257</v>
      </c>
      <c r="R26" s="134" t="s">
        <v>257</v>
      </c>
      <c r="S26" s="134" t="s">
        <v>257</v>
      </c>
      <c r="T26" s="134" t="s">
        <v>257</v>
      </c>
      <c r="U26" s="134" t="s">
        <v>257</v>
      </c>
      <c r="V26" s="134" t="s">
        <v>257</v>
      </c>
    </row>
    <row r="27" spans="1:22" s="131" customFormat="1" ht="38.25">
      <c r="A27" s="475">
        <v>5</v>
      </c>
      <c r="B27" s="132" t="s">
        <v>753</v>
      </c>
      <c r="C27" s="133" t="s">
        <v>691</v>
      </c>
      <c r="D27" s="140" t="s">
        <v>691</v>
      </c>
      <c r="E27" s="141" t="s">
        <v>754</v>
      </c>
      <c r="F27" s="134" t="s">
        <v>684</v>
      </c>
      <c r="G27" s="133" t="s">
        <v>692</v>
      </c>
      <c r="H27" s="136" t="s">
        <v>693</v>
      </c>
      <c r="I27" s="136" t="s">
        <v>693</v>
      </c>
      <c r="J27" s="136" t="s">
        <v>755</v>
      </c>
      <c r="K27" s="137">
        <f t="shared" si="0"/>
        <v>3529411764.7058825</v>
      </c>
      <c r="L27" s="137">
        <v>3000000000</v>
      </c>
      <c r="M27" s="137">
        <f t="shared" si="1"/>
        <v>529411764.70588255</v>
      </c>
      <c r="N27" s="134" t="s">
        <v>689</v>
      </c>
      <c r="O27" s="133" t="s">
        <v>756</v>
      </c>
      <c r="P27" s="134" t="s">
        <v>257</v>
      </c>
      <c r="Q27" s="134" t="s">
        <v>257</v>
      </c>
      <c r="R27" s="134" t="s">
        <v>257</v>
      </c>
      <c r="S27" s="134" t="s">
        <v>257</v>
      </c>
      <c r="T27" s="134" t="s">
        <v>257</v>
      </c>
      <c r="U27" s="134" t="s">
        <v>257</v>
      </c>
      <c r="V27" s="134" t="s">
        <v>257</v>
      </c>
    </row>
    <row r="28" spans="1:22" s="131" customFormat="1" ht="38.25">
      <c r="A28" s="477"/>
      <c r="B28" s="142" t="s">
        <v>757</v>
      </c>
      <c r="C28" s="133" t="s">
        <v>691</v>
      </c>
      <c r="D28" s="140" t="s">
        <v>691</v>
      </c>
      <c r="E28" s="141" t="s">
        <v>758</v>
      </c>
      <c r="F28" s="134" t="s">
        <v>731</v>
      </c>
      <c r="G28" s="133" t="s">
        <v>707</v>
      </c>
      <c r="H28" s="136" t="s">
        <v>693</v>
      </c>
      <c r="I28" s="136" t="s">
        <v>693</v>
      </c>
      <c r="J28" s="136" t="s">
        <v>713</v>
      </c>
      <c r="K28" s="137">
        <f t="shared" si="0"/>
        <v>235294117.64705884</v>
      </c>
      <c r="L28" s="137">
        <v>200000000</v>
      </c>
      <c r="M28" s="137">
        <f t="shared" si="1"/>
        <v>35294117.647058845</v>
      </c>
      <c r="N28" s="134" t="s">
        <v>689</v>
      </c>
      <c r="O28" s="133" t="s">
        <v>756</v>
      </c>
      <c r="P28" s="134" t="s">
        <v>257</v>
      </c>
      <c r="Q28" s="134" t="s">
        <v>257</v>
      </c>
      <c r="R28" s="134" t="s">
        <v>257</v>
      </c>
      <c r="S28" s="134" t="s">
        <v>257</v>
      </c>
      <c r="T28" s="134" t="s">
        <v>257</v>
      </c>
      <c r="U28" s="134" t="s">
        <v>257</v>
      </c>
      <c r="V28" s="134" t="s">
        <v>257</v>
      </c>
    </row>
    <row r="29" spans="1:22" s="131" customFormat="1" ht="63.75">
      <c r="A29" s="143">
        <v>6</v>
      </c>
      <c r="B29" s="142" t="s">
        <v>759</v>
      </c>
      <c r="C29" s="133" t="s">
        <v>760</v>
      </c>
      <c r="D29" s="140" t="s">
        <v>761</v>
      </c>
      <c r="E29" s="133" t="s">
        <v>762</v>
      </c>
      <c r="F29" s="134" t="s">
        <v>684</v>
      </c>
      <c r="G29" s="140" t="s">
        <v>724</v>
      </c>
      <c r="H29" s="135" t="s">
        <v>686</v>
      </c>
      <c r="I29" s="136" t="s">
        <v>763</v>
      </c>
      <c r="J29" s="136" t="s">
        <v>764</v>
      </c>
      <c r="K29" s="144">
        <f t="shared" si="0"/>
        <v>2384534580</v>
      </c>
      <c r="L29" s="137">
        <v>2026854393</v>
      </c>
      <c r="M29" s="137">
        <f t="shared" si="1"/>
        <v>357680187</v>
      </c>
      <c r="N29" s="134" t="s">
        <v>689</v>
      </c>
      <c r="O29" s="134" t="s">
        <v>257</v>
      </c>
      <c r="P29" s="134" t="s">
        <v>257</v>
      </c>
      <c r="Q29" s="134" t="s">
        <v>257</v>
      </c>
      <c r="R29" s="134" t="s">
        <v>257</v>
      </c>
      <c r="S29" s="134" t="s">
        <v>257</v>
      </c>
      <c r="T29" s="134" t="s">
        <v>257</v>
      </c>
      <c r="U29" s="134" t="s">
        <v>257</v>
      </c>
      <c r="V29" s="134" t="s">
        <v>257</v>
      </c>
    </row>
    <row r="30" spans="1:22" s="131" customFormat="1" ht="38.25">
      <c r="A30" s="145"/>
      <c r="B30" s="146" t="s">
        <v>765</v>
      </c>
      <c r="C30" s="147"/>
      <c r="D30" s="147"/>
      <c r="E30" s="147"/>
      <c r="F30" s="147"/>
      <c r="G30" s="147"/>
      <c r="H30" s="147"/>
      <c r="I30" s="148"/>
      <c r="J30" s="148"/>
    </row>
    <row r="31" spans="1:22" s="131" customFormat="1">
      <c r="A31" s="491"/>
      <c r="B31" s="491"/>
      <c r="C31" s="491"/>
      <c r="D31" s="491"/>
      <c r="E31" s="491"/>
      <c r="F31" s="491"/>
      <c r="G31" s="491"/>
      <c r="H31" s="491"/>
      <c r="I31" s="491"/>
      <c r="J31" s="149"/>
    </row>
    <row r="32" spans="1:22" s="131" customFormat="1">
      <c r="A32" s="492"/>
      <c r="B32" s="492"/>
      <c r="C32" s="492"/>
      <c r="D32" s="492"/>
      <c r="E32" s="492"/>
      <c r="F32" s="492"/>
      <c r="G32" s="492"/>
      <c r="H32" s="492"/>
      <c r="I32" s="492"/>
      <c r="J32" s="150"/>
    </row>
    <row r="33" spans="1:10" s="131" customFormat="1">
      <c r="A33" s="493"/>
      <c r="B33" s="493"/>
      <c r="C33" s="493"/>
      <c r="D33" s="493"/>
      <c r="E33" s="493"/>
      <c r="F33" s="493"/>
      <c r="G33" s="493"/>
      <c r="H33" s="493"/>
      <c r="I33" s="493"/>
      <c r="J33" s="151"/>
    </row>
    <row r="34" spans="1:10" s="131" customFormat="1">
      <c r="A34" s="493"/>
      <c r="B34" s="493"/>
      <c r="C34" s="493"/>
      <c r="D34" s="493"/>
      <c r="E34" s="493"/>
      <c r="F34" s="493"/>
      <c r="G34" s="493"/>
      <c r="H34" s="493"/>
      <c r="I34" s="493"/>
      <c r="J34" s="151"/>
    </row>
    <row r="35" spans="1:10" s="131" customFormat="1">
      <c r="A35" s="493"/>
      <c r="B35" s="493"/>
      <c r="C35" s="493"/>
      <c r="D35" s="493"/>
      <c r="E35" s="493"/>
      <c r="F35" s="493"/>
      <c r="G35" s="493"/>
      <c r="H35" s="493"/>
      <c r="I35" s="493"/>
      <c r="J35" s="151"/>
    </row>
    <row r="36" spans="1:10" s="131" customFormat="1">
      <c r="A36" s="152"/>
      <c r="B36" s="153"/>
      <c r="C36" s="147"/>
      <c r="D36" s="147"/>
      <c r="E36" s="147"/>
      <c r="F36" s="147"/>
      <c r="G36" s="147"/>
      <c r="H36" s="147"/>
      <c r="I36" s="154"/>
      <c r="J36" s="154"/>
    </row>
    <row r="37" spans="1:10">
      <c r="A37" s="490"/>
      <c r="B37" s="490"/>
      <c r="C37" s="490"/>
      <c r="D37" s="490"/>
      <c r="E37" s="490"/>
      <c r="F37" s="490"/>
      <c r="G37" s="490"/>
      <c r="H37" s="490"/>
      <c r="I37" s="490"/>
      <c r="J37" s="155"/>
    </row>
    <row r="38" spans="1:10" ht="12.75">
      <c r="B38" s="156"/>
      <c r="I38" s="156"/>
      <c r="J38" s="156"/>
    </row>
    <row r="39" spans="1:10" ht="15.75">
      <c r="I39" s="158"/>
      <c r="J39" s="158"/>
    </row>
    <row r="40" spans="1:10" ht="15.75">
      <c r="I40" s="158"/>
      <c r="J40" s="158"/>
    </row>
    <row r="41" spans="1:10">
      <c r="I41" s="159"/>
      <c r="J41" s="159"/>
    </row>
  </sheetData>
  <mergeCells count="38">
    <mergeCell ref="A37:I37"/>
    <mergeCell ref="A27:A28"/>
    <mergeCell ref="A31:I31"/>
    <mergeCell ref="A32:I32"/>
    <mergeCell ref="A33:I33"/>
    <mergeCell ref="A34:I34"/>
    <mergeCell ref="A35:I35"/>
    <mergeCell ref="U4:U5"/>
    <mergeCell ref="V4:V5"/>
    <mergeCell ref="A6:A10"/>
    <mergeCell ref="A11:A13"/>
    <mergeCell ref="A14:A19"/>
    <mergeCell ref="R4:R5"/>
    <mergeCell ref="S4:S5"/>
    <mergeCell ref="T4:T5"/>
    <mergeCell ref="F4:F5"/>
    <mergeCell ref="A20:A26"/>
    <mergeCell ref="B23:B24"/>
    <mergeCell ref="O4:O5"/>
    <mergeCell ref="P4:P5"/>
    <mergeCell ref="Q4:Q5"/>
    <mergeCell ref="G4:G5"/>
    <mergeCell ref="H4:H5"/>
    <mergeCell ref="I4:I5"/>
    <mergeCell ref="J4:J5"/>
    <mergeCell ref="K4:M4"/>
    <mergeCell ref="N4:N5"/>
    <mergeCell ref="A4:A5"/>
    <mergeCell ref="B4:B5"/>
    <mergeCell ref="C4:C5"/>
    <mergeCell ref="D4:D5"/>
    <mergeCell ref="E4:E5"/>
    <mergeCell ref="A1:V1"/>
    <mergeCell ref="A2:V2"/>
    <mergeCell ref="A3:B3"/>
    <mergeCell ref="C3:F3"/>
    <mergeCell ref="G3:N3"/>
    <mergeCell ref="O3:V3"/>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sheetPr>
    <tabColor rgb="FFFF0000"/>
  </sheetPr>
  <dimension ref="A1:AC45"/>
  <sheetViews>
    <sheetView workbookViewId="0">
      <selection sqref="A1:XFD1048576"/>
    </sheetView>
  </sheetViews>
  <sheetFormatPr defaultRowHeight="15"/>
  <cols>
    <col min="1" max="1" width="7.5703125" style="6" customWidth="1"/>
    <col min="2" max="2" width="16.42578125" style="6" customWidth="1"/>
    <col min="3" max="3" width="9.140625" style="6"/>
    <col min="4" max="4" width="12.7109375" style="6" customWidth="1"/>
    <col min="5" max="5" width="17.42578125" style="156" customWidth="1"/>
    <col min="6" max="6" width="9.140625" style="6"/>
    <col min="7" max="7" width="13.140625" style="6" customWidth="1"/>
    <col min="8" max="8" width="9.140625" style="6"/>
    <col min="9" max="9" width="9.140625" style="6" customWidth="1"/>
    <col min="10" max="10" width="20.42578125" style="6" customWidth="1"/>
    <col min="11" max="11" width="17.28515625" style="6" customWidth="1"/>
    <col min="12" max="12" width="14.7109375" style="6" customWidth="1"/>
    <col min="13" max="13" width="12.42578125" style="6" customWidth="1"/>
    <col min="14" max="14" width="11" style="6" customWidth="1"/>
    <col min="15" max="15" width="10.85546875" style="6" customWidth="1"/>
    <col min="16" max="16" width="12.42578125" style="6" customWidth="1"/>
    <col min="17" max="17" width="9.7109375" style="6" customWidth="1"/>
    <col min="18" max="18" width="22.28515625" style="6" customWidth="1"/>
    <col min="19" max="19" width="18.85546875" style="6" customWidth="1"/>
    <col min="20" max="20" width="13.7109375" style="6" customWidth="1"/>
    <col min="21" max="21" width="28.85546875" style="196" customWidth="1"/>
    <col min="22" max="22" width="17.140625" style="6" customWidth="1"/>
    <col min="23" max="23" width="12.42578125" style="6" customWidth="1"/>
    <col min="24" max="24" width="12.85546875" style="6" customWidth="1"/>
    <col min="25" max="25" width="9.140625" style="6" customWidth="1"/>
    <col min="26" max="26" width="11.7109375" style="6" customWidth="1"/>
    <col min="27" max="27" width="11.42578125" style="191" customWidth="1"/>
    <col min="28" max="28" width="10.5703125" style="6" customWidth="1"/>
    <col min="29" max="29" width="11.28515625" style="6" customWidth="1"/>
    <col min="30" max="30" width="10.28515625" style="6" customWidth="1"/>
    <col min="31" max="31" width="18.28515625" style="6" customWidth="1"/>
    <col min="32" max="16384" width="9.140625" style="6"/>
  </cols>
  <sheetData>
    <row r="1" spans="1:29" s="160" customFormat="1" ht="20.25">
      <c r="A1" s="497" t="s">
        <v>766</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row>
    <row r="2" spans="1:29" s="160" customFormat="1" ht="20.25">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row>
    <row r="3" spans="1:29" s="162" customFormat="1" ht="12.75">
      <c r="A3" s="445" t="s">
        <v>183</v>
      </c>
      <c r="B3" s="446"/>
      <c r="C3" s="446"/>
      <c r="D3" s="446"/>
      <c r="E3" s="446"/>
      <c r="F3" s="446"/>
      <c r="G3" s="446"/>
      <c r="H3" s="447"/>
      <c r="I3" s="448" t="s">
        <v>184</v>
      </c>
      <c r="J3" s="449"/>
      <c r="K3" s="449"/>
      <c r="L3" s="449"/>
      <c r="M3" s="449"/>
      <c r="N3" s="449"/>
      <c r="O3" s="449"/>
      <c r="P3" s="449"/>
      <c r="Q3" s="450"/>
      <c r="R3" s="451" t="s">
        <v>185</v>
      </c>
      <c r="S3" s="451"/>
      <c r="T3" s="451"/>
      <c r="U3" s="451"/>
      <c r="V3" s="452" t="s">
        <v>186</v>
      </c>
      <c r="W3" s="452"/>
      <c r="X3" s="452"/>
      <c r="Y3" s="452"/>
      <c r="Z3" s="452"/>
      <c r="AA3" s="452"/>
      <c r="AB3" s="452"/>
      <c r="AC3" s="452"/>
    </row>
    <row r="4" spans="1:29" s="160" customFormat="1" ht="12.75">
      <c r="A4" s="494" t="s">
        <v>427</v>
      </c>
      <c r="B4" s="494" t="s">
        <v>428</v>
      </c>
      <c r="C4" s="494" t="s">
        <v>189</v>
      </c>
      <c r="D4" s="494" t="s">
        <v>649</v>
      </c>
      <c r="E4" s="495" t="s">
        <v>2</v>
      </c>
      <c r="F4" s="494" t="s">
        <v>191</v>
      </c>
      <c r="G4" s="494" t="s">
        <v>192</v>
      </c>
      <c r="H4" s="494" t="s">
        <v>193</v>
      </c>
      <c r="I4" s="502" t="s">
        <v>767</v>
      </c>
      <c r="J4" s="503" t="s">
        <v>195</v>
      </c>
      <c r="K4" s="504"/>
      <c r="L4" s="505"/>
      <c r="M4" s="498" t="s">
        <v>196</v>
      </c>
      <c r="N4" s="498" t="s">
        <v>197</v>
      </c>
      <c r="O4" s="498" t="s">
        <v>198</v>
      </c>
      <c r="P4" s="498" t="s">
        <v>199</v>
      </c>
      <c r="Q4" s="498" t="s">
        <v>200</v>
      </c>
      <c r="R4" s="500" t="s">
        <v>201</v>
      </c>
      <c r="S4" s="500" t="s">
        <v>202</v>
      </c>
      <c r="T4" s="500" t="s">
        <v>203</v>
      </c>
      <c r="U4" s="500" t="s">
        <v>204</v>
      </c>
      <c r="V4" s="506" t="s">
        <v>205</v>
      </c>
      <c r="W4" s="506" t="s">
        <v>206</v>
      </c>
      <c r="X4" s="506" t="s">
        <v>207</v>
      </c>
      <c r="Y4" s="506" t="s">
        <v>208</v>
      </c>
      <c r="Z4" s="506" t="s">
        <v>209</v>
      </c>
      <c r="AA4" s="506" t="s">
        <v>210</v>
      </c>
      <c r="AB4" s="506" t="s">
        <v>211</v>
      </c>
      <c r="AC4" s="506" t="s">
        <v>212</v>
      </c>
    </row>
    <row r="5" spans="1:29" s="160" customFormat="1" ht="38.25">
      <c r="A5" s="494"/>
      <c r="B5" s="494"/>
      <c r="C5" s="494"/>
      <c r="D5" s="494"/>
      <c r="E5" s="496"/>
      <c r="F5" s="494"/>
      <c r="G5" s="494"/>
      <c r="H5" s="494"/>
      <c r="I5" s="502"/>
      <c r="J5" s="163" t="s">
        <v>768</v>
      </c>
      <c r="K5" s="164" t="s">
        <v>769</v>
      </c>
      <c r="L5" s="164" t="s">
        <v>770</v>
      </c>
      <c r="M5" s="499"/>
      <c r="N5" s="499"/>
      <c r="O5" s="499"/>
      <c r="P5" s="499"/>
      <c r="Q5" s="499"/>
      <c r="R5" s="501"/>
      <c r="S5" s="501"/>
      <c r="T5" s="501"/>
      <c r="U5" s="501"/>
      <c r="V5" s="506"/>
      <c r="W5" s="506"/>
      <c r="X5" s="506"/>
      <c r="Y5" s="506"/>
      <c r="Z5" s="506"/>
      <c r="AA5" s="506"/>
      <c r="AB5" s="506"/>
      <c r="AC5" s="506"/>
    </row>
    <row r="6" spans="1:29" s="167" customFormat="1" ht="12.75">
      <c r="A6" s="107" t="s">
        <v>216</v>
      </c>
      <c r="B6" s="107" t="s">
        <v>217</v>
      </c>
      <c r="C6" s="107" t="s">
        <v>218</v>
      </c>
      <c r="D6" s="107" t="s">
        <v>219</v>
      </c>
      <c r="E6" s="108" t="s">
        <v>220</v>
      </c>
      <c r="F6" s="107" t="s">
        <v>221</v>
      </c>
      <c r="G6" s="107" t="s">
        <v>222</v>
      </c>
      <c r="H6" s="107" t="s">
        <v>223</v>
      </c>
      <c r="I6" s="109" t="s">
        <v>224</v>
      </c>
      <c r="J6" s="110" t="s">
        <v>225</v>
      </c>
      <c r="K6" s="109" t="s">
        <v>226</v>
      </c>
      <c r="L6" s="109" t="s">
        <v>227</v>
      </c>
      <c r="M6" s="109" t="s">
        <v>228</v>
      </c>
      <c r="N6" s="109" t="s">
        <v>229</v>
      </c>
      <c r="O6" s="109" t="s">
        <v>230</v>
      </c>
      <c r="P6" s="109" t="s">
        <v>231</v>
      </c>
      <c r="Q6" s="109" t="s">
        <v>232</v>
      </c>
      <c r="R6" s="111" t="s">
        <v>233</v>
      </c>
      <c r="S6" s="111" t="s">
        <v>233</v>
      </c>
      <c r="T6" s="111" t="s">
        <v>233</v>
      </c>
      <c r="U6" s="111" t="s">
        <v>233</v>
      </c>
      <c r="V6" s="165" t="s">
        <v>234</v>
      </c>
      <c r="W6" s="165" t="s">
        <v>235</v>
      </c>
      <c r="X6" s="165" t="s">
        <v>236</v>
      </c>
      <c r="Y6" s="165" t="s">
        <v>237</v>
      </c>
      <c r="Z6" s="165" t="s">
        <v>238</v>
      </c>
      <c r="AA6" s="166" t="s">
        <v>239</v>
      </c>
      <c r="AB6" s="165" t="s">
        <v>240</v>
      </c>
      <c r="AC6" s="165" t="s">
        <v>241</v>
      </c>
    </row>
    <row r="7" spans="1:29" s="174" customFormat="1" ht="63.75">
      <c r="A7" s="168">
        <v>2</v>
      </c>
      <c r="B7" s="168" t="s">
        <v>771</v>
      </c>
      <c r="C7" s="168">
        <v>3</v>
      </c>
      <c r="D7" s="168" t="s">
        <v>772</v>
      </c>
      <c r="E7" s="169" t="s">
        <v>773</v>
      </c>
      <c r="F7" s="168" t="s">
        <v>257</v>
      </c>
      <c r="G7" s="168" t="s">
        <v>257</v>
      </c>
      <c r="H7" s="168" t="s">
        <v>257</v>
      </c>
      <c r="I7" s="168" t="s">
        <v>302</v>
      </c>
      <c r="J7" s="170">
        <v>630000000</v>
      </c>
      <c r="K7" s="170">
        <v>535500000</v>
      </c>
      <c r="L7" s="170">
        <v>94500000</v>
      </c>
      <c r="M7" s="168" t="s">
        <v>689</v>
      </c>
      <c r="N7" s="171">
        <v>42186</v>
      </c>
      <c r="O7" s="171">
        <v>42248</v>
      </c>
      <c r="P7" s="168" t="s">
        <v>257</v>
      </c>
      <c r="Q7" s="171">
        <v>42795</v>
      </c>
      <c r="R7" s="168" t="s">
        <v>774</v>
      </c>
      <c r="S7" s="168" t="s">
        <v>775</v>
      </c>
      <c r="T7" s="168" t="s">
        <v>776</v>
      </c>
      <c r="U7" s="172" t="s">
        <v>777</v>
      </c>
      <c r="V7" s="173" t="s">
        <v>660</v>
      </c>
      <c r="W7" s="173" t="s">
        <v>660</v>
      </c>
      <c r="X7" s="173" t="s">
        <v>257</v>
      </c>
      <c r="Y7" s="173" t="s">
        <v>257</v>
      </c>
      <c r="Z7" s="173" t="s">
        <v>257</v>
      </c>
      <c r="AA7" s="168" t="s">
        <v>257</v>
      </c>
      <c r="AB7" s="173" t="s">
        <v>257</v>
      </c>
      <c r="AC7" s="173" t="s">
        <v>257</v>
      </c>
    </row>
    <row r="8" spans="1:29" s="174" customFormat="1" ht="114.75">
      <c r="A8" s="168">
        <v>1</v>
      </c>
      <c r="B8" s="168" t="s">
        <v>778</v>
      </c>
      <c r="C8" s="168">
        <v>1</v>
      </c>
      <c r="D8" s="168" t="s">
        <v>779</v>
      </c>
      <c r="E8" s="168" t="s">
        <v>780</v>
      </c>
      <c r="F8" s="168" t="s">
        <v>257</v>
      </c>
      <c r="G8" s="168" t="s">
        <v>257</v>
      </c>
      <c r="H8" s="168" t="s">
        <v>257</v>
      </c>
      <c r="I8" s="72" t="s">
        <v>302</v>
      </c>
      <c r="J8" s="170">
        <f>K8+L8</f>
        <v>12230226411.764706</v>
      </c>
      <c r="K8" s="170">
        <f>20791384900/2</f>
        <v>10395692450</v>
      </c>
      <c r="L8" s="170">
        <f t="shared" ref="L8:L24" si="0">K8/85*15</f>
        <v>1834533961.7647057</v>
      </c>
      <c r="M8" s="168" t="s">
        <v>689</v>
      </c>
      <c r="N8" s="171">
        <v>42186</v>
      </c>
      <c r="O8" s="171">
        <v>42248</v>
      </c>
      <c r="P8" s="168" t="s">
        <v>257</v>
      </c>
      <c r="Q8" s="171">
        <v>43070</v>
      </c>
      <c r="R8" s="169" t="s">
        <v>781</v>
      </c>
      <c r="S8" s="172" t="s">
        <v>782</v>
      </c>
      <c r="T8" s="168" t="s">
        <v>776</v>
      </c>
      <c r="U8" s="168" t="s">
        <v>783</v>
      </c>
      <c r="V8" s="173" t="s">
        <v>659</v>
      </c>
      <c r="W8" s="173" t="s">
        <v>660</v>
      </c>
      <c r="X8" s="173" t="s">
        <v>257</v>
      </c>
      <c r="Y8" s="173" t="s">
        <v>257</v>
      </c>
      <c r="Z8" s="173" t="s">
        <v>257</v>
      </c>
      <c r="AA8" s="168" t="s">
        <v>77</v>
      </c>
      <c r="AB8" s="173" t="s">
        <v>257</v>
      </c>
      <c r="AC8" s="173" t="s">
        <v>257</v>
      </c>
    </row>
    <row r="9" spans="1:29" s="174" customFormat="1" ht="178.5">
      <c r="A9" s="168">
        <v>4</v>
      </c>
      <c r="B9" s="168" t="s">
        <v>784</v>
      </c>
      <c r="C9" s="168">
        <v>2</v>
      </c>
      <c r="D9" s="168" t="s">
        <v>785</v>
      </c>
      <c r="E9" s="169" t="s">
        <v>786</v>
      </c>
      <c r="F9" s="168" t="s">
        <v>257</v>
      </c>
      <c r="G9" s="168" t="s">
        <v>257</v>
      </c>
      <c r="H9" s="168" t="s">
        <v>257</v>
      </c>
      <c r="I9" s="168" t="s">
        <v>263</v>
      </c>
      <c r="J9" s="170">
        <f>K9+L9</f>
        <v>2352941176.4705882</v>
      </c>
      <c r="K9" s="170">
        <v>2000000000</v>
      </c>
      <c r="L9" s="170">
        <f t="shared" si="0"/>
        <v>352941176.47058821</v>
      </c>
      <c r="M9" s="168" t="s">
        <v>689</v>
      </c>
      <c r="N9" s="171">
        <v>42248</v>
      </c>
      <c r="O9" s="171">
        <v>42248</v>
      </c>
      <c r="P9" s="168" t="s">
        <v>257</v>
      </c>
      <c r="Q9" s="171">
        <v>42430</v>
      </c>
      <c r="R9" s="168" t="s">
        <v>787</v>
      </c>
      <c r="S9" s="168" t="s">
        <v>788</v>
      </c>
      <c r="T9" s="168" t="s">
        <v>776</v>
      </c>
      <c r="U9" s="168" t="s">
        <v>789</v>
      </c>
      <c r="V9" s="173" t="s">
        <v>659</v>
      </c>
      <c r="W9" s="173" t="s">
        <v>660</v>
      </c>
      <c r="X9" s="173" t="s">
        <v>257</v>
      </c>
      <c r="Y9" s="173" t="s">
        <v>257</v>
      </c>
      <c r="Z9" s="173" t="s">
        <v>257</v>
      </c>
      <c r="AA9" s="175" t="s">
        <v>790</v>
      </c>
      <c r="AB9" s="173" t="s">
        <v>257</v>
      </c>
      <c r="AC9" s="173" t="s">
        <v>257</v>
      </c>
    </row>
    <row r="10" spans="1:29" s="174" customFormat="1" ht="165.75">
      <c r="A10" s="168">
        <v>5</v>
      </c>
      <c r="B10" s="168" t="s">
        <v>791</v>
      </c>
      <c r="C10" s="168">
        <v>2</v>
      </c>
      <c r="D10" s="168" t="s">
        <v>785</v>
      </c>
      <c r="E10" s="169" t="s">
        <v>792</v>
      </c>
      <c r="F10" s="168" t="s">
        <v>257</v>
      </c>
      <c r="G10" s="168" t="s">
        <v>257</v>
      </c>
      <c r="H10" s="168" t="s">
        <v>257</v>
      </c>
      <c r="I10" s="168" t="s">
        <v>263</v>
      </c>
      <c r="J10" s="170">
        <f>K10+L10</f>
        <v>155294117.64705881</v>
      </c>
      <c r="K10" s="170">
        <v>132000000</v>
      </c>
      <c r="L10" s="170">
        <f t="shared" si="0"/>
        <v>23294117.647058822</v>
      </c>
      <c r="M10" s="168" t="s">
        <v>689</v>
      </c>
      <c r="N10" s="171">
        <v>42248</v>
      </c>
      <c r="O10" s="171">
        <v>42249</v>
      </c>
      <c r="P10" s="168" t="s">
        <v>257</v>
      </c>
      <c r="Q10" s="171">
        <v>42343</v>
      </c>
      <c r="R10" s="168" t="s">
        <v>793</v>
      </c>
      <c r="S10" s="168" t="s">
        <v>794</v>
      </c>
      <c r="T10" s="168" t="s">
        <v>795</v>
      </c>
      <c r="U10" s="168" t="s">
        <v>796</v>
      </c>
      <c r="V10" s="173" t="s">
        <v>659</v>
      </c>
      <c r="W10" s="173" t="s">
        <v>660</v>
      </c>
      <c r="X10" s="173" t="s">
        <v>257</v>
      </c>
      <c r="Y10" s="173" t="s">
        <v>257</v>
      </c>
      <c r="Z10" s="173" t="s">
        <v>257</v>
      </c>
      <c r="AA10" s="168" t="s">
        <v>790</v>
      </c>
      <c r="AB10" s="173" t="s">
        <v>257</v>
      </c>
      <c r="AC10" s="173" t="s">
        <v>257</v>
      </c>
    </row>
    <row r="11" spans="1:29" s="174" customFormat="1" ht="89.25">
      <c r="A11" s="168">
        <v>6</v>
      </c>
      <c r="B11" s="168" t="s">
        <v>797</v>
      </c>
      <c r="C11" s="168">
        <v>2</v>
      </c>
      <c r="D11" s="168" t="s">
        <v>785</v>
      </c>
      <c r="E11" s="169" t="s">
        <v>798</v>
      </c>
      <c r="F11" s="168" t="s">
        <v>257</v>
      </c>
      <c r="G11" s="168" t="s">
        <v>257</v>
      </c>
      <c r="H11" s="168" t="s">
        <v>257</v>
      </c>
      <c r="I11" s="168" t="s">
        <v>302</v>
      </c>
      <c r="J11" s="170">
        <v>1238310437</v>
      </c>
      <c r="K11" s="170">
        <v>1052563872</v>
      </c>
      <c r="L11" s="170">
        <f t="shared" si="0"/>
        <v>185746565.64705881</v>
      </c>
      <c r="M11" s="168" t="s">
        <v>689</v>
      </c>
      <c r="N11" s="171">
        <v>42248</v>
      </c>
      <c r="O11" s="171">
        <v>42248</v>
      </c>
      <c r="P11" s="168" t="s">
        <v>257</v>
      </c>
      <c r="Q11" s="171">
        <v>43075</v>
      </c>
      <c r="R11" s="168" t="s">
        <v>799</v>
      </c>
      <c r="S11" s="168" t="s">
        <v>800</v>
      </c>
      <c r="T11" s="168" t="s">
        <v>801</v>
      </c>
      <c r="U11" s="176" t="s">
        <v>802</v>
      </c>
      <c r="V11" s="173" t="s">
        <v>659</v>
      </c>
      <c r="W11" s="173" t="s">
        <v>660</v>
      </c>
      <c r="X11" s="173" t="s">
        <v>257</v>
      </c>
      <c r="Y11" s="173" t="s">
        <v>257</v>
      </c>
      <c r="Z11" s="173" t="s">
        <v>257</v>
      </c>
      <c r="AA11" s="168" t="s">
        <v>110</v>
      </c>
      <c r="AB11" s="173" t="s">
        <v>257</v>
      </c>
      <c r="AC11" s="173" t="s">
        <v>257</v>
      </c>
    </row>
    <row r="12" spans="1:29" s="174" customFormat="1" ht="114.75">
      <c r="A12" s="168">
        <v>7</v>
      </c>
      <c r="B12" s="168" t="s">
        <v>803</v>
      </c>
      <c r="C12" s="168">
        <v>3</v>
      </c>
      <c r="D12" s="168" t="s">
        <v>804</v>
      </c>
      <c r="E12" s="169" t="s">
        <v>805</v>
      </c>
      <c r="F12" s="168" t="s">
        <v>257</v>
      </c>
      <c r="G12" s="168" t="s">
        <v>257</v>
      </c>
      <c r="H12" s="168" t="s">
        <v>257</v>
      </c>
      <c r="I12" s="168" t="s">
        <v>302</v>
      </c>
      <c r="J12" s="170">
        <f t="shared" ref="J12:J20" si="1">K12+L12</f>
        <v>470588235.29411769</v>
      </c>
      <c r="K12" s="170">
        <v>400000000</v>
      </c>
      <c r="L12" s="170">
        <f t="shared" si="0"/>
        <v>70588235.294117659</v>
      </c>
      <c r="M12" s="168" t="s">
        <v>689</v>
      </c>
      <c r="N12" s="171">
        <v>42248</v>
      </c>
      <c r="O12" s="171">
        <v>42248</v>
      </c>
      <c r="P12" s="168" t="s">
        <v>257</v>
      </c>
      <c r="Q12" s="171">
        <v>42887</v>
      </c>
      <c r="R12" s="168" t="s">
        <v>806</v>
      </c>
      <c r="S12" s="168" t="s">
        <v>807</v>
      </c>
      <c r="T12" s="168" t="s">
        <v>808</v>
      </c>
      <c r="U12" s="168" t="s">
        <v>809</v>
      </c>
      <c r="V12" s="173" t="s">
        <v>659</v>
      </c>
      <c r="W12" s="173" t="s">
        <v>660</v>
      </c>
      <c r="X12" s="173" t="s">
        <v>257</v>
      </c>
      <c r="Y12" s="173" t="s">
        <v>257</v>
      </c>
      <c r="Z12" s="173" t="s">
        <v>257</v>
      </c>
      <c r="AA12" s="168" t="s">
        <v>110</v>
      </c>
      <c r="AB12" s="173" t="s">
        <v>257</v>
      </c>
      <c r="AC12" s="173" t="s">
        <v>257</v>
      </c>
    </row>
    <row r="13" spans="1:29" s="174" customFormat="1" ht="63.75">
      <c r="A13" s="168">
        <v>8</v>
      </c>
      <c r="B13" s="168" t="s">
        <v>810</v>
      </c>
      <c r="C13" s="168">
        <v>3</v>
      </c>
      <c r="D13" s="168" t="s">
        <v>772</v>
      </c>
      <c r="E13" s="169" t="s">
        <v>773</v>
      </c>
      <c r="F13" s="168" t="s">
        <v>257</v>
      </c>
      <c r="G13" s="168" t="s">
        <v>257</v>
      </c>
      <c r="H13" s="168" t="s">
        <v>257</v>
      </c>
      <c r="I13" s="168" t="s">
        <v>302</v>
      </c>
      <c r="J13" s="170">
        <f t="shared" si="1"/>
        <v>450000000</v>
      </c>
      <c r="K13" s="170">
        <v>382500000</v>
      </c>
      <c r="L13" s="170">
        <f t="shared" si="0"/>
        <v>67500000</v>
      </c>
      <c r="M13" s="168" t="s">
        <v>689</v>
      </c>
      <c r="N13" s="171">
        <v>42248</v>
      </c>
      <c r="O13" s="171">
        <v>42278</v>
      </c>
      <c r="P13" s="168" t="s">
        <v>257</v>
      </c>
      <c r="Q13" s="171">
        <v>42795</v>
      </c>
      <c r="R13" s="168" t="s">
        <v>811</v>
      </c>
      <c r="S13" s="168" t="s">
        <v>775</v>
      </c>
      <c r="T13" s="168" t="s">
        <v>776</v>
      </c>
      <c r="U13" s="172" t="s">
        <v>777</v>
      </c>
      <c r="V13" s="173" t="s">
        <v>660</v>
      </c>
      <c r="W13" s="173" t="s">
        <v>660</v>
      </c>
      <c r="X13" s="173" t="s">
        <v>257</v>
      </c>
      <c r="Y13" s="173" t="s">
        <v>257</v>
      </c>
      <c r="Z13" s="173" t="s">
        <v>257</v>
      </c>
      <c r="AA13" s="168" t="s">
        <v>257</v>
      </c>
      <c r="AB13" s="173" t="s">
        <v>257</v>
      </c>
      <c r="AC13" s="173" t="s">
        <v>257</v>
      </c>
    </row>
    <row r="14" spans="1:29" s="174" customFormat="1" ht="63.75">
      <c r="A14" s="168">
        <v>9</v>
      </c>
      <c r="B14" s="168" t="s">
        <v>149</v>
      </c>
      <c r="C14" s="168">
        <v>5</v>
      </c>
      <c r="D14" s="168" t="s">
        <v>257</v>
      </c>
      <c r="E14" s="169" t="s">
        <v>812</v>
      </c>
      <c r="F14" s="168" t="s">
        <v>257</v>
      </c>
      <c r="G14" s="168" t="s">
        <v>257</v>
      </c>
      <c r="H14" s="168" t="s">
        <v>257</v>
      </c>
      <c r="I14" s="168" t="s">
        <v>302</v>
      </c>
      <c r="J14" s="170">
        <f t="shared" si="1"/>
        <v>4493009109.4117651</v>
      </c>
      <c r="K14" s="170">
        <v>3819057743</v>
      </c>
      <c r="L14" s="170">
        <f t="shared" si="0"/>
        <v>673951366.41176474</v>
      </c>
      <c r="M14" s="168" t="s">
        <v>689</v>
      </c>
      <c r="N14" s="171">
        <v>42248</v>
      </c>
      <c r="O14" s="171">
        <v>42248</v>
      </c>
      <c r="P14" s="168" t="s">
        <v>257</v>
      </c>
      <c r="Q14" s="171">
        <v>44182</v>
      </c>
      <c r="R14" s="168" t="s">
        <v>813</v>
      </c>
      <c r="S14" s="168" t="s">
        <v>814</v>
      </c>
      <c r="T14" s="168" t="s">
        <v>257</v>
      </c>
      <c r="U14" s="177" t="s">
        <v>815</v>
      </c>
      <c r="V14" s="173" t="s">
        <v>660</v>
      </c>
      <c r="W14" s="173" t="s">
        <v>660</v>
      </c>
      <c r="X14" s="173" t="s">
        <v>257</v>
      </c>
      <c r="Y14" s="173" t="s">
        <v>257</v>
      </c>
      <c r="Z14" s="173" t="s">
        <v>257</v>
      </c>
      <c r="AA14" s="168" t="s">
        <v>257</v>
      </c>
      <c r="AB14" s="173" t="s">
        <v>257</v>
      </c>
      <c r="AC14" s="173" t="s">
        <v>257</v>
      </c>
    </row>
    <row r="15" spans="1:29" s="174" customFormat="1" ht="165.75">
      <c r="A15" s="168">
        <v>10</v>
      </c>
      <c r="B15" s="168" t="s">
        <v>816</v>
      </c>
      <c r="C15" s="168">
        <v>2</v>
      </c>
      <c r="D15" s="168" t="s">
        <v>785</v>
      </c>
      <c r="E15" s="169" t="s">
        <v>792</v>
      </c>
      <c r="F15" s="168" t="s">
        <v>257</v>
      </c>
      <c r="G15" s="168" t="s">
        <v>257</v>
      </c>
      <c r="H15" s="168" t="s">
        <v>257</v>
      </c>
      <c r="I15" s="168" t="s">
        <v>263</v>
      </c>
      <c r="J15" s="170">
        <f t="shared" si="1"/>
        <v>103529411.76470588</v>
      </c>
      <c r="K15" s="170">
        <v>88000000</v>
      </c>
      <c r="L15" s="170">
        <f t="shared" si="0"/>
        <v>15529411.764705881</v>
      </c>
      <c r="M15" s="168" t="s">
        <v>689</v>
      </c>
      <c r="N15" s="171">
        <v>42278</v>
      </c>
      <c r="O15" s="171">
        <v>42278</v>
      </c>
      <c r="P15" s="168" t="s">
        <v>257</v>
      </c>
      <c r="Q15" s="171">
        <v>42343</v>
      </c>
      <c r="R15" s="168" t="s">
        <v>793</v>
      </c>
      <c r="S15" s="168" t="s">
        <v>794</v>
      </c>
      <c r="T15" s="168" t="s">
        <v>817</v>
      </c>
      <c r="U15" s="168" t="s">
        <v>818</v>
      </c>
      <c r="V15" s="173" t="s">
        <v>659</v>
      </c>
      <c r="W15" s="173" t="s">
        <v>660</v>
      </c>
      <c r="X15" s="173" t="s">
        <v>257</v>
      </c>
      <c r="Y15" s="173" t="s">
        <v>257</v>
      </c>
      <c r="Z15" s="173" t="s">
        <v>257</v>
      </c>
      <c r="AA15" s="168" t="s">
        <v>790</v>
      </c>
      <c r="AB15" s="173" t="s">
        <v>257</v>
      </c>
      <c r="AC15" s="173" t="s">
        <v>257</v>
      </c>
    </row>
    <row r="16" spans="1:29" s="174" customFormat="1" ht="114.75">
      <c r="A16" s="168">
        <v>11</v>
      </c>
      <c r="B16" s="168" t="s">
        <v>819</v>
      </c>
      <c r="C16" s="168">
        <v>3</v>
      </c>
      <c r="D16" s="168" t="s">
        <v>804</v>
      </c>
      <c r="E16" s="169" t="s">
        <v>805</v>
      </c>
      <c r="F16" s="168" t="s">
        <v>257</v>
      </c>
      <c r="G16" s="168" t="s">
        <v>257</v>
      </c>
      <c r="H16" s="168" t="s">
        <v>257</v>
      </c>
      <c r="I16" s="168" t="s">
        <v>302</v>
      </c>
      <c r="J16" s="170">
        <f t="shared" si="1"/>
        <v>1411764705.8823528</v>
      </c>
      <c r="K16" s="170">
        <v>1200000000</v>
      </c>
      <c r="L16" s="170">
        <f t="shared" si="0"/>
        <v>211764705.88235295</v>
      </c>
      <c r="M16" s="168" t="s">
        <v>689</v>
      </c>
      <c r="N16" s="171">
        <v>42278</v>
      </c>
      <c r="O16" s="171">
        <v>42278</v>
      </c>
      <c r="P16" s="168" t="s">
        <v>257</v>
      </c>
      <c r="Q16" s="171">
        <v>42856</v>
      </c>
      <c r="R16" s="169" t="s">
        <v>820</v>
      </c>
      <c r="S16" s="168" t="s">
        <v>807</v>
      </c>
      <c r="T16" s="168" t="s">
        <v>808</v>
      </c>
      <c r="U16" s="168" t="s">
        <v>809</v>
      </c>
      <c r="V16" s="173" t="s">
        <v>659</v>
      </c>
      <c r="W16" s="173" t="s">
        <v>660</v>
      </c>
      <c r="X16" s="173" t="s">
        <v>257</v>
      </c>
      <c r="Y16" s="173" t="s">
        <v>257</v>
      </c>
      <c r="Z16" s="173" t="s">
        <v>257</v>
      </c>
      <c r="AA16" s="168" t="s">
        <v>110</v>
      </c>
      <c r="AB16" s="173" t="s">
        <v>257</v>
      </c>
      <c r="AC16" s="173" t="s">
        <v>257</v>
      </c>
    </row>
    <row r="17" spans="1:29" s="174" customFormat="1" ht="63.75">
      <c r="A17" s="168">
        <v>12</v>
      </c>
      <c r="B17" s="168" t="s">
        <v>821</v>
      </c>
      <c r="C17" s="168">
        <v>3</v>
      </c>
      <c r="D17" s="168" t="s">
        <v>772</v>
      </c>
      <c r="E17" s="169" t="s">
        <v>773</v>
      </c>
      <c r="F17" s="168" t="s">
        <v>257</v>
      </c>
      <c r="G17" s="168" t="s">
        <v>257</v>
      </c>
      <c r="H17" s="168" t="s">
        <v>257</v>
      </c>
      <c r="I17" s="168" t="s">
        <v>302</v>
      </c>
      <c r="J17" s="170">
        <f t="shared" si="1"/>
        <v>235000000</v>
      </c>
      <c r="K17" s="170">
        <v>199750000</v>
      </c>
      <c r="L17" s="170">
        <f t="shared" si="0"/>
        <v>35250000</v>
      </c>
      <c r="M17" s="168" t="s">
        <v>689</v>
      </c>
      <c r="N17" s="171">
        <v>42278</v>
      </c>
      <c r="O17" s="171">
        <v>42278</v>
      </c>
      <c r="P17" s="168" t="s">
        <v>257</v>
      </c>
      <c r="Q17" s="171">
        <v>42795</v>
      </c>
      <c r="R17" s="168" t="s">
        <v>822</v>
      </c>
      <c r="S17" s="168" t="s">
        <v>775</v>
      </c>
      <c r="T17" s="168" t="s">
        <v>776</v>
      </c>
      <c r="U17" s="172" t="s">
        <v>777</v>
      </c>
      <c r="V17" s="173" t="s">
        <v>660</v>
      </c>
      <c r="W17" s="173" t="s">
        <v>660</v>
      </c>
      <c r="X17" s="173" t="s">
        <v>257</v>
      </c>
      <c r="Y17" s="173" t="s">
        <v>257</v>
      </c>
      <c r="Z17" s="173" t="s">
        <v>257</v>
      </c>
      <c r="AA17" s="168" t="s">
        <v>257</v>
      </c>
      <c r="AB17" s="173" t="s">
        <v>257</v>
      </c>
      <c r="AC17" s="173" t="s">
        <v>257</v>
      </c>
    </row>
    <row r="18" spans="1:29" s="174" customFormat="1" ht="255">
      <c r="A18" s="168">
        <v>13</v>
      </c>
      <c r="B18" s="168" t="s">
        <v>823</v>
      </c>
      <c r="C18" s="168">
        <v>2</v>
      </c>
      <c r="D18" s="168" t="s">
        <v>824</v>
      </c>
      <c r="E18" s="169" t="s">
        <v>825</v>
      </c>
      <c r="F18" s="168" t="s">
        <v>257</v>
      </c>
      <c r="G18" s="168" t="s">
        <v>257</v>
      </c>
      <c r="H18" s="168" t="s">
        <v>257</v>
      </c>
      <c r="I18" s="168" t="s">
        <v>263</v>
      </c>
      <c r="J18" s="170">
        <f t="shared" si="1"/>
        <v>1146583728.5882354</v>
      </c>
      <c r="K18" s="170">
        <v>974596169.30000007</v>
      </c>
      <c r="L18" s="170">
        <f t="shared" si="0"/>
        <v>171987559.28823531</v>
      </c>
      <c r="M18" s="168" t="s">
        <v>689</v>
      </c>
      <c r="N18" s="171">
        <v>42309</v>
      </c>
      <c r="O18" s="171">
        <v>42310</v>
      </c>
      <c r="P18" s="168" t="s">
        <v>257</v>
      </c>
      <c r="Q18" s="171">
        <v>42430</v>
      </c>
      <c r="R18" s="169" t="s">
        <v>826</v>
      </c>
      <c r="S18" s="169" t="s">
        <v>827</v>
      </c>
      <c r="T18" s="168" t="s">
        <v>817</v>
      </c>
      <c r="U18" s="176" t="s">
        <v>828</v>
      </c>
      <c r="V18" s="173" t="s">
        <v>659</v>
      </c>
      <c r="W18" s="173" t="s">
        <v>660</v>
      </c>
      <c r="X18" s="173" t="s">
        <v>257</v>
      </c>
      <c r="Y18" s="173" t="s">
        <v>257</v>
      </c>
      <c r="Z18" s="173" t="s">
        <v>257</v>
      </c>
      <c r="AA18" s="168" t="s">
        <v>829</v>
      </c>
      <c r="AB18" s="173" t="s">
        <v>257</v>
      </c>
      <c r="AC18" s="173" t="s">
        <v>257</v>
      </c>
    </row>
    <row r="19" spans="1:29" s="174" customFormat="1" ht="255">
      <c r="A19" s="168">
        <v>14</v>
      </c>
      <c r="B19" s="168" t="s">
        <v>830</v>
      </c>
      <c r="C19" s="168">
        <v>2</v>
      </c>
      <c r="D19" s="168" t="s">
        <v>824</v>
      </c>
      <c r="E19" s="169" t="s">
        <v>825</v>
      </c>
      <c r="F19" s="168" t="s">
        <v>257</v>
      </c>
      <c r="G19" s="168" t="s">
        <v>257</v>
      </c>
      <c r="H19" s="168" t="s">
        <v>257</v>
      </c>
      <c r="I19" s="168" t="s">
        <v>263</v>
      </c>
      <c r="J19" s="170">
        <f t="shared" si="1"/>
        <v>1719875592.8823531</v>
      </c>
      <c r="K19" s="170">
        <v>1461894253.95</v>
      </c>
      <c r="L19" s="170">
        <f t="shared" si="0"/>
        <v>257981338.93235296</v>
      </c>
      <c r="M19" s="168" t="s">
        <v>689</v>
      </c>
      <c r="N19" s="171">
        <v>42309</v>
      </c>
      <c r="O19" s="171">
        <v>42310</v>
      </c>
      <c r="P19" s="168" t="s">
        <v>257</v>
      </c>
      <c r="Q19" s="171">
        <v>42430</v>
      </c>
      <c r="R19" s="169" t="s">
        <v>831</v>
      </c>
      <c r="S19" s="169" t="s">
        <v>827</v>
      </c>
      <c r="T19" s="168" t="s">
        <v>795</v>
      </c>
      <c r="U19" s="176" t="s">
        <v>832</v>
      </c>
      <c r="V19" s="173" t="s">
        <v>659</v>
      </c>
      <c r="W19" s="173" t="s">
        <v>660</v>
      </c>
      <c r="X19" s="173" t="s">
        <v>257</v>
      </c>
      <c r="Y19" s="173" t="s">
        <v>257</v>
      </c>
      <c r="Z19" s="173" t="s">
        <v>257</v>
      </c>
      <c r="AA19" s="168" t="s">
        <v>829</v>
      </c>
      <c r="AB19" s="173" t="s">
        <v>257</v>
      </c>
      <c r="AC19" s="173" t="s">
        <v>257</v>
      </c>
    </row>
    <row r="20" spans="1:29" s="174" customFormat="1" ht="204">
      <c r="A20" s="168">
        <v>15</v>
      </c>
      <c r="B20" s="168" t="s">
        <v>833</v>
      </c>
      <c r="C20" s="168">
        <v>3</v>
      </c>
      <c r="D20" s="168" t="s">
        <v>834</v>
      </c>
      <c r="E20" s="168" t="s">
        <v>835</v>
      </c>
      <c r="F20" s="168" t="s">
        <v>257</v>
      </c>
      <c r="G20" s="168" t="s">
        <v>257</v>
      </c>
      <c r="H20" s="168" t="s">
        <v>257</v>
      </c>
      <c r="I20" s="168" t="s">
        <v>263</v>
      </c>
      <c r="J20" s="170">
        <f t="shared" si="1"/>
        <v>3529411764.7058821</v>
      </c>
      <c r="K20" s="170">
        <v>3000000000</v>
      </c>
      <c r="L20" s="170">
        <f t="shared" si="0"/>
        <v>529411764.70588231</v>
      </c>
      <c r="M20" s="72" t="s">
        <v>689</v>
      </c>
      <c r="N20" s="171">
        <v>42309</v>
      </c>
      <c r="O20" s="171">
        <v>42309</v>
      </c>
      <c r="P20" s="171" t="s">
        <v>257</v>
      </c>
      <c r="Q20" s="171">
        <v>42460</v>
      </c>
      <c r="R20" s="169" t="s">
        <v>836</v>
      </c>
      <c r="S20" s="168" t="s">
        <v>837</v>
      </c>
      <c r="T20" s="168" t="s">
        <v>776</v>
      </c>
      <c r="U20" s="172" t="s">
        <v>838</v>
      </c>
      <c r="V20" s="173" t="s">
        <v>659</v>
      </c>
      <c r="W20" s="173" t="s">
        <v>660</v>
      </c>
      <c r="X20" s="173" t="s">
        <v>257</v>
      </c>
      <c r="Y20" s="173" t="s">
        <v>257</v>
      </c>
      <c r="Z20" s="173" t="s">
        <v>257</v>
      </c>
      <c r="AA20" s="168" t="s">
        <v>839</v>
      </c>
      <c r="AB20" s="173" t="s">
        <v>257</v>
      </c>
      <c r="AC20" s="173" t="s">
        <v>257</v>
      </c>
    </row>
    <row r="21" spans="1:29" s="174" customFormat="1" ht="165.75">
      <c r="A21" s="168">
        <v>16</v>
      </c>
      <c r="B21" s="168" t="s">
        <v>840</v>
      </c>
      <c r="C21" s="168">
        <v>1</v>
      </c>
      <c r="D21" s="168" t="s">
        <v>841</v>
      </c>
      <c r="E21" s="168" t="s">
        <v>842</v>
      </c>
      <c r="F21" s="168" t="s">
        <v>257</v>
      </c>
      <c r="G21" s="168" t="s">
        <v>843</v>
      </c>
      <c r="H21" s="168" t="s">
        <v>257</v>
      </c>
      <c r="I21" s="168" t="s">
        <v>263</v>
      </c>
      <c r="J21" s="170">
        <v>2000000000</v>
      </c>
      <c r="K21" s="170">
        <v>1700000000</v>
      </c>
      <c r="L21" s="178">
        <f t="shared" si="0"/>
        <v>300000000</v>
      </c>
      <c r="M21" s="168" t="s">
        <v>689</v>
      </c>
      <c r="N21" s="171">
        <v>42339</v>
      </c>
      <c r="O21" s="171">
        <v>42339</v>
      </c>
      <c r="P21" s="168" t="s">
        <v>257</v>
      </c>
      <c r="Q21" s="171">
        <v>42430</v>
      </c>
      <c r="R21" s="169" t="s">
        <v>844</v>
      </c>
      <c r="S21" s="172" t="s">
        <v>845</v>
      </c>
      <c r="T21" s="168" t="s">
        <v>776</v>
      </c>
      <c r="U21" s="168" t="s">
        <v>846</v>
      </c>
      <c r="V21" s="173" t="s">
        <v>659</v>
      </c>
      <c r="W21" s="173" t="s">
        <v>660</v>
      </c>
      <c r="X21" s="173" t="s">
        <v>257</v>
      </c>
      <c r="Y21" s="173" t="s">
        <v>257</v>
      </c>
      <c r="Z21" s="173" t="s">
        <v>257</v>
      </c>
      <c r="AA21" s="168" t="s">
        <v>847</v>
      </c>
      <c r="AB21" s="173" t="s">
        <v>257</v>
      </c>
      <c r="AC21" s="173" t="s">
        <v>257</v>
      </c>
    </row>
    <row r="22" spans="1:29" s="174" customFormat="1" ht="242.25">
      <c r="A22" s="168">
        <v>17</v>
      </c>
      <c r="B22" s="168" t="s">
        <v>848</v>
      </c>
      <c r="C22" s="168">
        <v>1</v>
      </c>
      <c r="D22" s="168" t="s">
        <v>849</v>
      </c>
      <c r="E22" s="168" t="s">
        <v>850</v>
      </c>
      <c r="F22" s="168" t="s">
        <v>257</v>
      </c>
      <c r="G22" s="168" t="s">
        <v>257</v>
      </c>
      <c r="H22" s="168" t="s">
        <v>257</v>
      </c>
      <c r="I22" s="168" t="s">
        <v>302</v>
      </c>
      <c r="J22" s="170">
        <f>K22+L22</f>
        <v>1753476958.5882351</v>
      </c>
      <c r="K22" s="170">
        <f>4140153930*0.36</f>
        <v>1490455414.8</v>
      </c>
      <c r="L22" s="170">
        <f t="shared" si="0"/>
        <v>263021543.78823525</v>
      </c>
      <c r="M22" s="168" t="s">
        <v>689</v>
      </c>
      <c r="N22" s="171">
        <v>42339</v>
      </c>
      <c r="O22" s="171">
        <v>42340</v>
      </c>
      <c r="P22" s="168" t="s">
        <v>257</v>
      </c>
      <c r="Q22" s="171">
        <v>43071</v>
      </c>
      <c r="R22" s="168" t="s">
        <v>848</v>
      </c>
      <c r="S22" s="168" t="s">
        <v>851</v>
      </c>
      <c r="T22" s="168" t="s">
        <v>852</v>
      </c>
      <c r="U22" s="168" t="s">
        <v>853</v>
      </c>
      <c r="V22" s="173" t="s">
        <v>659</v>
      </c>
      <c r="W22" s="173" t="s">
        <v>660</v>
      </c>
      <c r="X22" s="173" t="s">
        <v>257</v>
      </c>
      <c r="Y22" s="173" t="s">
        <v>257</v>
      </c>
      <c r="Z22" s="173" t="s">
        <v>257</v>
      </c>
      <c r="AA22" s="168" t="s">
        <v>50</v>
      </c>
      <c r="AB22" s="173" t="s">
        <v>257</v>
      </c>
      <c r="AC22" s="173" t="s">
        <v>257</v>
      </c>
    </row>
    <row r="23" spans="1:29" s="174" customFormat="1" ht="102">
      <c r="A23" s="168">
        <v>18</v>
      </c>
      <c r="B23" s="168" t="s">
        <v>854</v>
      </c>
      <c r="C23" s="168">
        <v>2</v>
      </c>
      <c r="D23" s="168" t="s">
        <v>855</v>
      </c>
      <c r="E23" s="169" t="s">
        <v>856</v>
      </c>
      <c r="F23" s="168" t="s">
        <v>257</v>
      </c>
      <c r="G23" s="168" t="s">
        <v>257</v>
      </c>
      <c r="H23" s="168" t="s">
        <v>257</v>
      </c>
      <c r="I23" s="168" t="s">
        <v>302</v>
      </c>
      <c r="J23" s="179">
        <v>1500000000</v>
      </c>
      <c r="K23" s="170">
        <v>1275000000</v>
      </c>
      <c r="L23" s="170">
        <f t="shared" si="0"/>
        <v>225000000</v>
      </c>
      <c r="M23" s="168" t="s">
        <v>689</v>
      </c>
      <c r="N23" s="171">
        <v>42339</v>
      </c>
      <c r="O23" s="171">
        <v>42430</v>
      </c>
      <c r="P23" s="168" t="s">
        <v>257</v>
      </c>
      <c r="Q23" s="171">
        <v>42522</v>
      </c>
      <c r="R23" s="169" t="s">
        <v>857</v>
      </c>
      <c r="S23" s="168" t="s">
        <v>858</v>
      </c>
      <c r="T23" s="168" t="s">
        <v>776</v>
      </c>
      <c r="U23" s="172" t="s">
        <v>859</v>
      </c>
      <c r="V23" s="173" t="s">
        <v>659</v>
      </c>
      <c r="W23" s="173" t="s">
        <v>660</v>
      </c>
      <c r="X23" s="173" t="s">
        <v>257</v>
      </c>
      <c r="Y23" s="173" t="s">
        <v>257</v>
      </c>
      <c r="Z23" s="173" t="s">
        <v>257</v>
      </c>
      <c r="AA23" s="168" t="s">
        <v>860</v>
      </c>
      <c r="AB23" s="173" t="s">
        <v>257</v>
      </c>
      <c r="AC23" s="173" t="s">
        <v>257</v>
      </c>
    </row>
    <row r="24" spans="1:29" s="174" customFormat="1" ht="89.25">
      <c r="A24" s="168">
        <v>19</v>
      </c>
      <c r="B24" s="168" t="s">
        <v>861</v>
      </c>
      <c r="C24" s="168">
        <v>3</v>
      </c>
      <c r="D24" s="168" t="s">
        <v>804</v>
      </c>
      <c r="E24" s="169" t="s">
        <v>805</v>
      </c>
      <c r="F24" s="168" t="s">
        <v>257</v>
      </c>
      <c r="G24" s="168" t="s">
        <v>257</v>
      </c>
      <c r="H24" s="168" t="s">
        <v>257</v>
      </c>
      <c r="I24" s="168" t="s">
        <v>302</v>
      </c>
      <c r="J24" s="170">
        <f>K24+L24</f>
        <v>705882352.94117641</v>
      </c>
      <c r="K24" s="170">
        <v>600000000</v>
      </c>
      <c r="L24" s="170">
        <f t="shared" si="0"/>
        <v>105882352.94117647</v>
      </c>
      <c r="M24" s="168" t="s">
        <v>689</v>
      </c>
      <c r="N24" s="171">
        <v>42339</v>
      </c>
      <c r="O24" s="171">
        <v>42339</v>
      </c>
      <c r="P24" s="168" t="s">
        <v>257</v>
      </c>
      <c r="Q24" s="171">
        <v>42522</v>
      </c>
      <c r="R24" s="168" t="s">
        <v>862</v>
      </c>
      <c r="S24" s="168" t="s">
        <v>807</v>
      </c>
      <c r="T24" s="168" t="s">
        <v>808</v>
      </c>
      <c r="U24" s="172" t="s">
        <v>863</v>
      </c>
      <c r="V24" s="173" t="s">
        <v>659</v>
      </c>
      <c r="W24" s="173" t="s">
        <v>660</v>
      </c>
      <c r="X24" s="173" t="s">
        <v>257</v>
      </c>
      <c r="Y24" s="173" t="s">
        <v>257</v>
      </c>
      <c r="Z24" s="173" t="s">
        <v>257</v>
      </c>
      <c r="AA24" s="168" t="s">
        <v>110</v>
      </c>
      <c r="AB24" s="173" t="s">
        <v>257</v>
      </c>
      <c r="AC24" s="173" t="s">
        <v>257</v>
      </c>
    </row>
    <row r="25" spans="1:29" s="174" customFormat="1" ht="89.25">
      <c r="A25" s="168">
        <v>3</v>
      </c>
      <c r="B25" s="168" t="s">
        <v>864</v>
      </c>
      <c r="C25" s="168">
        <v>4</v>
      </c>
      <c r="D25" s="168" t="s">
        <v>865</v>
      </c>
      <c r="E25" s="169" t="s">
        <v>866</v>
      </c>
      <c r="F25" s="168" t="s">
        <v>257</v>
      </c>
      <c r="G25" s="168" t="s">
        <v>257</v>
      </c>
      <c r="H25" s="168" t="s">
        <v>257</v>
      </c>
      <c r="I25" s="168" t="s">
        <v>302</v>
      </c>
      <c r="J25" s="170">
        <f>K25+L25</f>
        <v>1239401798.9473684</v>
      </c>
      <c r="K25" s="170">
        <v>1177431709</v>
      </c>
      <c r="L25" s="170">
        <f>K25/95*5</f>
        <v>61970089.947368421</v>
      </c>
      <c r="M25" s="168" t="s">
        <v>689</v>
      </c>
      <c r="N25" s="171">
        <v>42248</v>
      </c>
      <c r="O25" s="171">
        <v>42248</v>
      </c>
      <c r="P25" s="168" t="s">
        <v>257</v>
      </c>
      <c r="Q25" s="171">
        <v>44136</v>
      </c>
      <c r="R25" s="168" t="s">
        <v>864</v>
      </c>
      <c r="S25" s="168" t="s">
        <v>867</v>
      </c>
      <c r="T25" s="168" t="s">
        <v>776</v>
      </c>
      <c r="U25" s="172" t="s">
        <v>868</v>
      </c>
      <c r="V25" s="173" t="s">
        <v>660</v>
      </c>
      <c r="W25" s="173" t="s">
        <v>660</v>
      </c>
      <c r="X25" s="173" t="s">
        <v>257</v>
      </c>
      <c r="Y25" s="173" t="s">
        <v>257</v>
      </c>
      <c r="Z25" s="173" t="s">
        <v>257</v>
      </c>
      <c r="AA25" s="168" t="s">
        <v>257</v>
      </c>
      <c r="AB25" s="173" t="s">
        <v>257</v>
      </c>
      <c r="AC25" s="173" t="s">
        <v>257</v>
      </c>
    </row>
    <row r="26" spans="1:29" s="188" customFormat="1" ht="14.25">
      <c r="A26" s="180"/>
      <c r="B26" s="180"/>
      <c r="C26" s="180"/>
      <c r="D26" s="180"/>
      <c r="E26" s="181"/>
      <c r="F26" s="180"/>
      <c r="G26" s="180"/>
      <c r="H26" s="180"/>
      <c r="I26" s="180"/>
      <c r="J26" s="182"/>
      <c r="K26" s="180"/>
      <c r="L26" s="182"/>
      <c r="M26" s="180"/>
      <c r="N26" s="183"/>
      <c r="O26" s="183"/>
      <c r="P26" s="180"/>
      <c r="Q26" s="183"/>
      <c r="R26" s="180"/>
      <c r="S26" s="180"/>
      <c r="T26" s="180"/>
      <c r="U26" s="184"/>
      <c r="V26" s="185"/>
      <c r="W26" s="185"/>
      <c r="X26" s="185"/>
      <c r="Y26" s="186"/>
      <c r="Z26" s="186"/>
      <c r="AA26" s="187"/>
      <c r="AB26" s="186"/>
      <c r="AC26" s="186"/>
    </row>
    <row r="27" spans="1:29" s="188" customFormat="1" ht="12.75">
      <c r="A27" s="507" t="s">
        <v>869</v>
      </c>
      <c r="B27" s="507"/>
      <c r="C27" s="507"/>
      <c r="D27" s="507"/>
      <c r="E27" s="507"/>
      <c r="F27" s="507"/>
      <c r="G27" s="507"/>
      <c r="H27" s="507"/>
      <c r="I27" s="507"/>
      <c r="J27" s="507"/>
      <c r="K27" s="507"/>
      <c r="L27" s="507"/>
      <c r="M27" s="507"/>
      <c r="N27" s="507"/>
      <c r="O27" s="507"/>
      <c r="P27" s="507"/>
      <c r="Q27" s="507"/>
      <c r="R27" s="507"/>
      <c r="S27" s="507"/>
      <c r="T27" s="507"/>
      <c r="U27" s="507"/>
      <c r="V27" s="507"/>
      <c r="W27" s="507"/>
      <c r="X27" s="507"/>
      <c r="Y27" s="186"/>
      <c r="Z27" s="186"/>
      <c r="AA27" s="187"/>
      <c r="AB27" s="186"/>
      <c r="AC27" s="186"/>
    </row>
    <row r="28" spans="1:29" s="188" customFormat="1" ht="12.75">
      <c r="A28" s="507" t="s">
        <v>870</v>
      </c>
      <c r="B28" s="507"/>
      <c r="C28" s="507"/>
      <c r="D28" s="507"/>
      <c r="E28" s="507"/>
      <c r="F28" s="507"/>
      <c r="G28" s="507"/>
      <c r="H28" s="507"/>
      <c r="I28" s="507"/>
      <c r="J28" s="507"/>
      <c r="K28" s="507"/>
      <c r="L28" s="507"/>
      <c r="M28" s="507"/>
      <c r="N28" s="507"/>
      <c r="O28" s="507"/>
      <c r="P28" s="507"/>
      <c r="Q28" s="507"/>
      <c r="R28" s="507"/>
      <c r="S28" s="507"/>
      <c r="T28" s="507"/>
      <c r="U28" s="507"/>
      <c r="V28" s="507"/>
      <c r="W28" s="507"/>
      <c r="X28" s="507"/>
      <c r="Y28" s="186"/>
      <c r="Z28" s="186"/>
      <c r="AA28" s="187"/>
      <c r="AB28" s="186"/>
      <c r="AC28" s="186"/>
    </row>
    <row r="29" spans="1:29" s="188" customFormat="1" ht="12.75">
      <c r="A29" s="507" t="s">
        <v>871</v>
      </c>
      <c r="B29" s="507"/>
      <c r="C29" s="507"/>
      <c r="D29" s="507"/>
      <c r="E29" s="507"/>
      <c r="F29" s="507"/>
      <c r="G29" s="507"/>
      <c r="H29" s="507"/>
      <c r="I29" s="507"/>
      <c r="J29" s="507"/>
      <c r="K29" s="507"/>
      <c r="L29" s="507"/>
      <c r="M29" s="507"/>
      <c r="N29" s="507"/>
      <c r="O29" s="507"/>
      <c r="P29" s="507"/>
      <c r="Q29" s="507"/>
      <c r="R29" s="507"/>
      <c r="S29" s="507"/>
      <c r="T29" s="507"/>
      <c r="U29" s="507"/>
      <c r="V29" s="507"/>
      <c r="W29" s="507"/>
      <c r="X29" s="507"/>
      <c r="Y29" s="186"/>
      <c r="Z29" s="186"/>
      <c r="AA29" s="187"/>
      <c r="AB29" s="186"/>
      <c r="AC29" s="186"/>
    </row>
    <row r="30" spans="1:29" s="188" customFormat="1" ht="12.75">
      <c r="A30" s="507" t="s">
        <v>872</v>
      </c>
      <c r="B30" s="507"/>
      <c r="C30" s="507"/>
      <c r="D30" s="507"/>
      <c r="E30" s="507"/>
      <c r="F30" s="507"/>
      <c r="G30" s="507"/>
      <c r="H30" s="507"/>
      <c r="I30" s="507"/>
      <c r="J30" s="507"/>
      <c r="K30" s="507"/>
      <c r="L30" s="507"/>
      <c r="M30" s="507"/>
      <c r="N30" s="507"/>
      <c r="O30" s="507"/>
      <c r="P30" s="507"/>
      <c r="Q30" s="507"/>
      <c r="R30" s="507"/>
      <c r="S30" s="507"/>
      <c r="T30" s="507"/>
      <c r="U30" s="507"/>
      <c r="V30" s="507"/>
      <c r="W30" s="507"/>
      <c r="X30" s="507"/>
      <c r="Y30" s="186"/>
      <c r="Z30" s="186"/>
      <c r="AA30" s="187"/>
      <c r="AB30" s="186"/>
      <c r="AC30" s="186"/>
    </row>
    <row r="31" spans="1:29" s="188" customFormat="1" ht="12.75">
      <c r="A31" s="507"/>
      <c r="B31" s="507"/>
      <c r="C31" s="507"/>
      <c r="D31" s="507"/>
      <c r="E31" s="507"/>
      <c r="F31" s="507"/>
      <c r="G31" s="507"/>
      <c r="H31" s="507"/>
      <c r="I31" s="507"/>
      <c r="J31" s="507"/>
      <c r="K31" s="180"/>
      <c r="L31" s="180"/>
      <c r="M31" s="180"/>
      <c r="N31" s="180"/>
      <c r="O31" s="180"/>
      <c r="P31" s="180"/>
      <c r="Q31" s="180"/>
      <c r="R31" s="180"/>
      <c r="S31" s="180"/>
      <c r="T31" s="180"/>
      <c r="U31" s="180"/>
      <c r="V31" s="180"/>
      <c r="W31" s="180"/>
      <c r="X31" s="180"/>
      <c r="Y31" s="186"/>
      <c r="Z31" s="186"/>
      <c r="AA31" s="187"/>
      <c r="AB31" s="186"/>
      <c r="AC31" s="186"/>
    </row>
    <row r="32" spans="1:29">
      <c r="J32" s="123"/>
      <c r="K32" s="123"/>
      <c r="L32" s="123"/>
      <c r="M32" s="91"/>
      <c r="N32" s="91"/>
      <c r="O32" s="189"/>
      <c r="P32" s="91"/>
      <c r="Q32" s="91"/>
      <c r="R32" s="91"/>
      <c r="S32" s="91"/>
      <c r="T32" s="91"/>
      <c r="U32" s="190"/>
      <c r="W32" s="91"/>
    </row>
    <row r="33" spans="1:21">
      <c r="A33" s="464" t="s">
        <v>873</v>
      </c>
      <c r="B33" s="464"/>
      <c r="C33" s="464"/>
      <c r="D33" s="464"/>
      <c r="E33" s="464"/>
      <c r="F33" s="464"/>
      <c r="G33" s="464"/>
      <c r="O33" s="189"/>
      <c r="U33" s="190"/>
    </row>
    <row r="34" spans="1:21">
      <c r="A34" s="508" t="s">
        <v>874</v>
      </c>
      <c r="B34" s="508"/>
      <c r="C34" s="508"/>
      <c r="D34" s="508"/>
      <c r="E34" s="508"/>
      <c r="F34" s="508"/>
      <c r="G34" s="508"/>
      <c r="K34" s="182"/>
      <c r="L34" s="182"/>
      <c r="M34" s="192"/>
      <c r="O34" s="189"/>
      <c r="U34" s="193"/>
    </row>
    <row r="35" spans="1:21">
      <c r="A35" s="124" t="s">
        <v>875</v>
      </c>
      <c r="B35" s="453" t="s">
        <v>876</v>
      </c>
      <c r="C35" s="453"/>
      <c r="D35" s="453"/>
      <c r="E35" s="453"/>
      <c r="F35" s="453"/>
      <c r="G35" s="453"/>
      <c r="K35" s="192"/>
      <c r="L35" s="192"/>
      <c r="M35" s="192"/>
      <c r="O35" s="189"/>
      <c r="U35" s="193"/>
    </row>
    <row r="36" spans="1:21">
      <c r="A36" s="124" t="s">
        <v>224</v>
      </c>
      <c r="B36" s="453" t="s">
        <v>877</v>
      </c>
      <c r="C36" s="453"/>
      <c r="D36" s="453"/>
      <c r="E36" s="453"/>
      <c r="F36" s="453"/>
      <c r="G36" s="453"/>
      <c r="O36" s="189"/>
      <c r="U36" s="194"/>
    </row>
    <row r="37" spans="1:21">
      <c r="A37" s="124" t="s">
        <v>878</v>
      </c>
      <c r="B37" s="453" t="s">
        <v>879</v>
      </c>
      <c r="C37" s="453"/>
      <c r="D37" s="453"/>
      <c r="E37" s="453"/>
      <c r="F37" s="453"/>
      <c r="G37" s="453"/>
      <c r="L37" s="195"/>
      <c r="O37" s="189"/>
      <c r="U37" s="194"/>
    </row>
    <row r="38" spans="1:21">
      <c r="A38" s="124" t="s">
        <v>228</v>
      </c>
      <c r="B38" s="453" t="s">
        <v>880</v>
      </c>
      <c r="C38" s="453"/>
      <c r="D38" s="453"/>
      <c r="E38" s="453"/>
      <c r="F38" s="453"/>
      <c r="G38" s="453"/>
      <c r="O38" s="189"/>
      <c r="U38" s="194"/>
    </row>
    <row r="39" spans="1:21">
      <c r="A39" s="124" t="s">
        <v>881</v>
      </c>
      <c r="B39" s="509" t="s">
        <v>882</v>
      </c>
      <c r="C39" s="510"/>
      <c r="D39" s="510"/>
      <c r="E39" s="510"/>
      <c r="F39" s="510"/>
      <c r="G39" s="511"/>
      <c r="O39" s="192"/>
    </row>
    <row r="40" spans="1:21">
      <c r="A40" s="124" t="s">
        <v>231</v>
      </c>
      <c r="B40" s="453" t="s">
        <v>883</v>
      </c>
      <c r="C40" s="453"/>
      <c r="D40" s="453"/>
      <c r="E40" s="453"/>
      <c r="F40" s="453"/>
      <c r="G40" s="453"/>
    </row>
    <row r="41" spans="1:21">
      <c r="A41" s="124" t="s">
        <v>233</v>
      </c>
      <c r="B41" s="453" t="s">
        <v>884</v>
      </c>
      <c r="C41" s="453"/>
      <c r="D41" s="453"/>
      <c r="E41" s="453"/>
      <c r="F41" s="453"/>
      <c r="G41" s="453"/>
    </row>
    <row r="42" spans="1:21">
      <c r="A42" s="124" t="s">
        <v>885</v>
      </c>
      <c r="B42" s="453" t="s">
        <v>886</v>
      </c>
      <c r="C42" s="453"/>
      <c r="D42" s="453"/>
      <c r="E42" s="453"/>
      <c r="F42" s="453"/>
      <c r="G42" s="453"/>
    </row>
    <row r="43" spans="1:21">
      <c r="A43" s="124" t="s">
        <v>236</v>
      </c>
      <c r="B43" s="453" t="s">
        <v>887</v>
      </c>
      <c r="C43" s="453"/>
      <c r="D43" s="453"/>
      <c r="E43" s="453"/>
      <c r="F43" s="453"/>
      <c r="G43" s="453"/>
    </row>
    <row r="44" spans="1:21">
      <c r="A44" s="124" t="s">
        <v>237</v>
      </c>
      <c r="B44" s="453" t="s">
        <v>888</v>
      </c>
      <c r="C44" s="453"/>
      <c r="D44" s="453"/>
      <c r="E44" s="453"/>
      <c r="F44" s="453"/>
      <c r="G44" s="453"/>
    </row>
    <row r="45" spans="1:21">
      <c r="A45" s="124" t="s">
        <v>889</v>
      </c>
      <c r="B45" s="453" t="s">
        <v>890</v>
      </c>
      <c r="C45" s="453"/>
      <c r="D45" s="453"/>
      <c r="E45" s="453"/>
      <c r="F45" s="453"/>
      <c r="G45" s="453"/>
    </row>
  </sheetData>
  <mergeCells count="50">
    <mergeCell ref="B42:G42"/>
    <mergeCell ref="B43:G43"/>
    <mergeCell ref="B44:G44"/>
    <mergeCell ref="B45:G45"/>
    <mergeCell ref="B36:G36"/>
    <mergeCell ref="B37:G37"/>
    <mergeCell ref="B38:G38"/>
    <mergeCell ref="B39:G39"/>
    <mergeCell ref="B40:G40"/>
    <mergeCell ref="B41:G41"/>
    <mergeCell ref="A29:X29"/>
    <mergeCell ref="A30:X30"/>
    <mergeCell ref="A31:J31"/>
    <mergeCell ref="A33:G33"/>
    <mergeCell ref="A34:G34"/>
    <mergeCell ref="B35:G35"/>
    <mergeCell ref="Z4:Z5"/>
    <mergeCell ref="AA4:AA5"/>
    <mergeCell ref="AB4:AB5"/>
    <mergeCell ref="AC4:AC5"/>
    <mergeCell ref="A27:X27"/>
    <mergeCell ref="A28:X28"/>
    <mergeCell ref="T4:T5"/>
    <mergeCell ref="U4:U5"/>
    <mergeCell ref="V4:V5"/>
    <mergeCell ref="W4:W5"/>
    <mergeCell ref="X4:X5"/>
    <mergeCell ref="Y4:Y5"/>
    <mergeCell ref="N4:N5"/>
    <mergeCell ref="O4:O5"/>
    <mergeCell ref="P4:P5"/>
    <mergeCell ref="Q4:Q5"/>
    <mergeCell ref="R4:R5"/>
    <mergeCell ref="S4:S5"/>
    <mergeCell ref="F4:F5"/>
    <mergeCell ref="G4:G5"/>
    <mergeCell ref="H4:H5"/>
    <mergeCell ref="I4:I5"/>
    <mergeCell ref="J4:L4"/>
    <mergeCell ref="M4:M5"/>
    <mergeCell ref="A1:AC1"/>
    <mergeCell ref="A3:H3"/>
    <mergeCell ref="I3:Q3"/>
    <mergeCell ref="R3:U3"/>
    <mergeCell ref="V3:AC3"/>
    <mergeCell ref="A4:A5"/>
    <mergeCell ref="B4:B5"/>
    <mergeCell ref="C4:C5"/>
    <mergeCell ref="D4:D5"/>
    <mergeCell ref="E4:E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sheetPr>
    <tabColor rgb="FFFF0000"/>
  </sheetPr>
  <dimension ref="A1:AC16"/>
  <sheetViews>
    <sheetView workbookViewId="0">
      <selection activeCell="B6" sqref="B6"/>
    </sheetView>
  </sheetViews>
  <sheetFormatPr defaultRowHeight="15"/>
  <cols>
    <col min="1" max="1" width="7.5703125" style="90" customWidth="1"/>
    <col min="2" max="2" width="8" style="90" customWidth="1"/>
    <col min="3" max="3" width="9.140625" style="90"/>
    <col min="4" max="4" width="12.7109375" style="90" customWidth="1"/>
    <col min="5" max="5" width="10.42578125" style="90" customWidth="1"/>
    <col min="6" max="6" width="9.140625" style="90"/>
    <col min="7" max="7" width="13.140625" style="90" customWidth="1"/>
    <col min="8" max="8" width="9.140625" style="90"/>
    <col min="9" max="9" width="19.85546875" style="90" customWidth="1"/>
    <col min="10" max="10" width="19" style="90" customWidth="1"/>
    <col min="11" max="11" width="17.42578125" style="90" customWidth="1"/>
    <col min="12" max="12" width="17.7109375" style="90" customWidth="1"/>
    <col min="13" max="13" width="17.5703125" style="90" customWidth="1"/>
    <col min="14" max="14" width="11" style="90" customWidth="1"/>
    <col min="15" max="15" width="10.85546875" style="90" customWidth="1"/>
    <col min="16" max="16" width="12.42578125" style="90" customWidth="1"/>
    <col min="17" max="17" width="10" style="90" customWidth="1"/>
    <col min="18" max="18" width="34.140625" style="90" customWidth="1"/>
    <col min="19" max="19" width="24.140625" style="90" customWidth="1"/>
    <col min="20" max="20" width="13.7109375" style="90" customWidth="1"/>
    <col min="21" max="21" width="14.28515625" style="90" customWidth="1"/>
    <col min="22" max="22" width="16.140625" style="90" customWidth="1"/>
    <col min="23" max="23" width="15.140625" style="90" customWidth="1"/>
    <col min="24" max="24" width="12.85546875" style="90" customWidth="1"/>
    <col min="25" max="25" width="15.5703125" style="90" customWidth="1"/>
    <col min="26" max="26" width="11.140625" style="90" customWidth="1"/>
    <col min="27" max="27" width="11.42578125" style="90" customWidth="1"/>
    <col min="28" max="28" width="10.5703125" style="90" customWidth="1"/>
    <col min="29" max="29" width="11.28515625" style="90" customWidth="1"/>
    <col min="30" max="30" width="10.28515625" style="90" customWidth="1"/>
    <col min="31" max="31" width="10.42578125" style="90" customWidth="1"/>
    <col min="32" max="16384" width="9.140625" style="90"/>
  </cols>
  <sheetData>
    <row r="1" spans="1:29" ht="33" customHeight="1">
      <c r="A1" s="515" t="s">
        <v>891</v>
      </c>
      <c r="B1" s="515"/>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5"/>
    </row>
    <row r="2" spans="1:29" s="201" customFormat="1" ht="32.25" customHeight="1">
      <c r="A2" s="516" t="s">
        <v>183</v>
      </c>
      <c r="B2" s="517"/>
      <c r="C2" s="517"/>
      <c r="D2" s="517"/>
      <c r="E2" s="517"/>
      <c r="F2" s="517"/>
      <c r="G2" s="517"/>
      <c r="H2" s="518"/>
      <c r="I2" s="519" t="s">
        <v>184</v>
      </c>
      <c r="J2" s="520"/>
      <c r="K2" s="520"/>
      <c r="L2" s="520"/>
      <c r="M2" s="520"/>
      <c r="N2" s="520"/>
      <c r="O2" s="520"/>
      <c r="P2" s="520"/>
      <c r="Q2" s="521"/>
      <c r="R2" s="522" t="s">
        <v>185</v>
      </c>
      <c r="S2" s="522"/>
      <c r="T2" s="522"/>
      <c r="U2" s="522"/>
      <c r="V2" s="523" t="s">
        <v>186</v>
      </c>
      <c r="W2" s="523"/>
      <c r="X2" s="523"/>
      <c r="Y2" s="523"/>
      <c r="Z2" s="523"/>
      <c r="AA2" s="523"/>
      <c r="AB2" s="523"/>
      <c r="AC2" s="523"/>
    </row>
    <row r="3" spans="1:29" ht="33" customHeight="1">
      <c r="A3" s="512" t="s">
        <v>427</v>
      </c>
      <c r="B3" s="512" t="s">
        <v>428</v>
      </c>
      <c r="C3" s="512" t="s">
        <v>189</v>
      </c>
      <c r="D3" s="512" t="s">
        <v>649</v>
      </c>
      <c r="E3" s="513" t="s">
        <v>2</v>
      </c>
      <c r="F3" s="512" t="s">
        <v>191</v>
      </c>
      <c r="G3" s="512" t="s">
        <v>192</v>
      </c>
      <c r="H3" s="512" t="s">
        <v>193</v>
      </c>
      <c r="I3" s="526" t="s">
        <v>892</v>
      </c>
      <c r="J3" s="527" t="s">
        <v>195</v>
      </c>
      <c r="K3" s="528"/>
      <c r="L3" s="529"/>
      <c r="M3" s="530" t="s">
        <v>196</v>
      </c>
      <c r="N3" s="530" t="s">
        <v>197</v>
      </c>
      <c r="O3" s="530" t="s">
        <v>198</v>
      </c>
      <c r="P3" s="530" t="s">
        <v>199</v>
      </c>
      <c r="Q3" s="530" t="s">
        <v>200</v>
      </c>
      <c r="R3" s="524" t="s">
        <v>201</v>
      </c>
      <c r="S3" s="524" t="s">
        <v>202</v>
      </c>
      <c r="T3" s="524" t="s">
        <v>203</v>
      </c>
      <c r="U3" s="524" t="s">
        <v>204</v>
      </c>
      <c r="V3" s="532" t="s">
        <v>205</v>
      </c>
      <c r="W3" s="532" t="s">
        <v>206</v>
      </c>
      <c r="X3" s="532" t="s">
        <v>207</v>
      </c>
      <c r="Y3" s="532" t="s">
        <v>208</v>
      </c>
      <c r="Z3" s="532" t="s">
        <v>209</v>
      </c>
      <c r="AA3" s="532" t="s">
        <v>210</v>
      </c>
      <c r="AB3" s="532" t="s">
        <v>211</v>
      </c>
      <c r="AC3" s="532" t="s">
        <v>212</v>
      </c>
    </row>
    <row r="4" spans="1:29" ht="53.25" customHeight="1">
      <c r="A4" s="512"/>
      <c r="B4" s="512"/>
      <c r="C4" s="512"/>
      <c r="D4" s="512"/>
      <c r="E4" s="514"/>
      <c r="F4" s="512"/>
      <c r="G4" s="512"/>
      <c r="H4" s="512"/>
      <c r="I4" s="526"/>
      <c r="J4" s="202" t="s">
        <v>213</v>
      </c>
      <c r="K4" s="203" t="s">
        <v>214</v>
      </c>
      <c r="L4" s="203" t="s">
        <v>215</v>
      </c>
      <c r="M4" s="531"/>
      <c r="N4" s="531"/>
      <c r="O4" s="531"/>
      <c r="P4" s="531"/>
      <c r="Q4" s="531"/>
      <c r="R4" s="525"/>
      <c r="S4" s="525"/>
      <c r="T4" s="525"/>
      <c r="U4" s="525"/>
      <c r="V4" s="532"/>
      <c r="W4" s="532"/>
      <c r="X4" s="532"/>
      <c r="Y4" s="532"/>
      <c r="Z4" s="532"/>
      <c r="AA4" s="532"/>
      <c r="AB4" s="532"/>
      <c r="AC4" s="532"/>
    </row>
    <row r="5" spans="1:29" s="210" customFormat="1">
      <c r="A5" s="204" t="s">
        <v>216</v>
      </c>
      <c r="B5" s="204" t="s">
        <v>217</v>
      </c>
      <c r="C5" s="204" t="s">
        <v>218</v>
      </c>
      <c r="D5" s="204" t="s">
        <v>219</v>
      </c>
      <c r="E5" s="205" t="s">
        <v>220</v>
      </c>
      <c r="F5" s="204" t="s">
        <v>221</v>
      </c>
      <c r="G5" s="204" t="s">
        <v>222</v>
      </c>
      <c r="H5" s="204" t="s">
        <v>223</v>
      </c>
      <c r="I5" s="206" t="s">
        <v>224</v>
      </c>
      <c r="J5" s="207" t="s">
        <v>225</v>
      </c>
      <c r="K5" s="206" t="s">
        <v>226</v>
      </c>
      <c r="L5" s="206" t="s">
        <v>227</v>
      </c>
      <c r="M5" s="206" t="s">
        <v>228</v>
      </c>
      <c r="N5" s="206" t="s">
        <v>229</v>
      </c>
      <c r="O5" s="206" t="s">
        <v>230</v>
      </c>
      <c r="P5" s="206" t="s">
        <v>231</v>
      </c>
      <c r="Q5" s="206" t="s">
        <v>232</v>
      </c>
      <c r="R5" s="208" t="s">
        <v>233</v>
      </c>
      <c r="S5" s="208" t="s">
        <v>233</v>
      </c>
      <c r="T5" s="208" t="s">
        <v>233</v>
      </c>
      <c r="U5" s="208" t="s">
        <v>233</v>
      </c>
      <c r="V5" s="209" t="s">
        <v>234</v>
      </c>
      <c r="W5" s="209" t="s">
        <v>235</v>
      </c>
      <c r="X5" s="209" t="s">
        <v>236</v>
      </c>
      <c r="Y5" s="209" t="s">
        <v>237</v>
      </c>
      <c r="Z5" s="209" t="s">
        <v>238</v>
      </c>
      <c r="AA5" s="209" t="s">
        <v>239</v>
      </c>
      <c r="AB5" s="209" t="s">
        <v>240</v>
      </c>
      <c r="AC5" s="209" t="s">
        <v>241</v>
      </c>
    </row>
    <row r="6" spans="1:29" s="220" customFormat="1" ht="366" customHeight="1">
      <c r="A6" s="211">
        <v>1</v>
      </c>
      <c r="B6" s="211" t="s">
        <v>893</v>
      </c>
      <c r="C6" s="212">
        <v>1</v>
      </c>
      <c r="D6" s="211" t="s">
        <v>257</v>
      </c>
      <c r="E6" s="213" t="s">
        <v>894</v>
      </c>
      <c r="F6" s="211" t="s">
        <v>257</v>
      </c>
      <c r="G6" s="211" t="s">
        <v>257</v>
      </c>
      <c r="H6" s="211" t="s">
        <v>257</v>
      </c>
      <c r="I6" s="211" t="s">
        <v>302</v>
      </c>
      <c r="J6" s="214" t="s">
        <v>895</v>
      </c>
      <c r="K6" s="214" t="s">
        <v>896</v>
      </c>
      <c r="L6" s="214" t="s">
        <v>897</v>
      </c>
      <c r="M6" s="215" t="s">
        <v>898</v>
      </c>
      <c r="N6" s="216" t="s">
        <v>899</v>
      </c>
      <c r="O6" s="216" t="s">
        <v>899</v>
      </c>
      <c r="P6" s="211" t="s">
        <v>257</v>
      </c>
      <c r="Q6" s="217">
        <v>44651</v>
      </c>
      <c r="R6" s="218" t="s">
        <v>900</v>
      </c>
      <c r="S6" s="219" t="s">
        <v>901</v>
      </c>
      <c r="T6" s="218" t="s">
        <v>902</v>
      </c>
      <c r="U6" s="219" t="s">
        <v>903</v>
      </c>
      <c r="V6" s="218" t="s">
        <v>256</v>
      </c>
      <c r="W6" s="218" t="s">
        <v>256</v>
      </c>
      <c r="X6" s="218" t="s">
        <v>257</v>
      </c>
      <c r="Y6" s="218" t="s">
        <v>257</v>
      </c>
      <c r="Z6" s="218" t="s">
        <v>257</v>
      </c>
      <c r="AA6" s="218" t="s">
        <v>257</v>
      </c>
      <c r="AB6" s="218" t="s">
        <v>257</v>
      </c>
      <c r="AC6" s="218" t="s">
        <v>257</v>
      </c>
    </row>
    <row r="7" spans="1:29" s="220" customFormat="1" ht="255.75" customHeight="1">
      <c r="A7" s="218">
        <v>1</v>
      </c>
      <c r="B7" s="218" t="s">
        <v>893</v>
      </c>
      <c r="C7" s="215">
        <v>1</v>
      </c>
      <c r="D7" s="218" t="s">
        <v>257</v>
      </c>
      <c r="E7" s="221" t="s">
        <v>904</v>
      </c>
      <c r="F7" s="218" t="s">
        <v>257</v>
      </c>
      <c r="G7" s="218" t="s">
        <v>257</v>
      </c>
      <c r="H7" s="218" t="s">
        <v>257</v>
      </c>
      <c r="I7" s="218" t="s">
        <v>302</v>
      </c>
      <c r="J7" s="214" t="s">
        <v>905</v>
      </c>
      <c r="K7" s="214" t="s">
        <v>906</v>
      </c>
      <c r="L7" s="214" t="s">
        <v>907</v>
      </c>
      <c r="M7" s="218" t="s">
        <v>898</v>
      </c>
      <c r="N7" s="216" t="s">
        <v>899</v>
      </c>
      <c r="O7" s="216" t="s">
        <v>899</v>
      </c>
      <c r="P7" s="218" t="s">
        <v>257</v>
      </c>
      <c r="Q7" s="222">
        <v>44651</v>
      </c>
      <c r="R7" s="218" t="s">
        <v>908</v>
      </c>
      <c r="S7" s="218" t="s">
        <v>909</v>
      </c>
      <c r="T7" s="218" t="s">
        <v>902</v>
      </c>
      <c r="U7" s="218" t="s">
        <v>910</v>
      </c>
      <c r="V7" s="218" t="s">
        <v>256</v>
      </c>
      <c r="W7" s="218" t="s">
        <v>256</v>
      </c>
      <c r="X7" s="218" t="s">
        <v>257</v>
      </c>
      <c r="Y7" s="218" t="s">
        <v>257</v>
      </c>
      <c r="Z7" s="218" t="s">
        <v>257</v>
      </c>
      <c r="AA7" s="218" t="s">
        <v>257</v>
      </c>
      <c r="AB7" s="218" t="s">
        <v>257</v>
      </c>
      <c r="AC7" s="218" t="s">
        <v>257</v>
      </c>
    </row>
    <row r="8" spans="1:29" s="220" customFormat="1" ht="84" customHeight="1">
      <c r="A8" s="218">
        <v>1</v>
      </c>
      <c r="B8" s="218" t="s">
        <v>893</v>
      </c>
      <c r="C8" s="215">
        <v>1</v>
      </c>
      <c r="D8" s="218" t="s">
        <v>257</v>
      </c>
      <c r="E8" s="223" t="s">
        <v>911</v>
      </c>
      <c r="F8" s="218" t="s">
        <v>257</v>
      </c>
      <c r="G8" s="218" t="s">
        <v>257</v>
      </c>
      <c r="H8" s="218" t="s">
        <v>257</v>
      </c>
      <c r="I8" s="218" t="s">
        <v>302</v>
      </c>
      <c r="J8" s="214" t="s">
        <v>912</v>
      </c>
      <c r="K8" s="214" t="s">
        <v>913</v>
      </c>
      <c r="L8" s="214" t="s">
        <v>914</v>
      </c>
      <c r="M8" s="218" t="s">
        <v>898</v>
      </c>
      <c r="N8" s="216" t="s">
        <v>899</v>
      </c>
      <c r="O8" s="216" t="s">
        <v>899</v>
      </c>
      <c r="P8" s="218" t="s">
        <v>257</v>
      </c>
      <c r="Q8" s="222">
        <v>44651</v>
      </c>
      <c r="R8" s="218" t="s">
        <v>915</v>
      </c>
      <c r="S8" s="218" t="s">
        <v>916</v>
      </c>
      <c r="T8" s="218" t="s">
        <v>902</v>
      </c>
      <c r="U8" s="219" t="s">
        <v>917</v>
      </c>
      <c r="V8" s="218" t="s">
        <v>256</v>
      </c>
      <c r="W8" s="218" t="s">
        <v>256</v>
      </c>
      <c r="X8" s="218" t="s">
        <v>257</v>
      </c>
      <c r="Y8" s="218" t="s">
        <v>257</v>
      </c>
      <c r="Z8" s="218" t="s">
        <v>257</v>
      </c>
      <c r="AA8" s="218" t="s">
        <v>257</v>
      </c>
      <c r="AB8" s="218" t="s">
        <v>257</v>
      </c>
      <c r="AC8" s="218" t="s">
        <v>257</v>
      </c>
    </row>
    <row r="9" spans="1:29" s="220" customFormat="1" ht="409.5">
      <c r="A9" s="218">
        <v>2</v>
      </c>
      <c r="B9" s="218" t="s">
        <v>918</v>
      </c>
      <c r="C9" s="218">
        <v>2</v>
      </c>
      <c r="D9" s="218" t="s">
        <v>257</v>
      </c>
      <c r="E9" s="221" t="s">
        <v>919</v>
      </c>
      <c r="F9" s="218" t="s">
        <v>257</v>
      </c>
      <c r="G9" s="218" t="s">
        <v>257</v>
      </c>
      <c r="H9" s="218" t="s">
        <v>257</v>
      </c>
      <c r="I9" s="218" t="s">
        <v>302</v>
      </c>
      <c r="J9" s="214" t="s">
        <v>920</v>
      </c>
      <c r="K9" s="214" t="s">
        <v>921</v>
      </c>
      <c r="L9" s="214" t="s">
        <v>922</v>
      </c>
      <c r="M9" s="218" t="s">
        <v>898</v>
      </c>
      <c r="N9" s="224" t="s">
        <v>923</v>
      </c>
      <c r="O9" s="224" t="s">
        <v>923</v>
      </c>
      <c r="P9" s="218" t="s">
        <v>257</v>
      </c>
      <c r="Q9" s="222">
        <v>44651</v>
      </c>
      <c r="R9" s="218" t="s">
        <v>924</v>
      </c>
      <c r="S9" s="218" t="s">
        <v>916</v>
      </c>
      <c r="T9" s="218" t="s">
        <v>902</v>
      </c>
      <c r="U9" s="218" t="s">
        <v>925</v>
      </c>
      <c r="V9" s="218" t="s">
        <v>256</v>
      </c>
      <c r="W9" s="218" t="s">
        <v>256</v>
      </c>
      <c r="X9" s="218" t="s">
        <v>257</v>
      </c>
      <c r="Y9" s="218" t="s">
        <v>257</v>
      </c>
      <c r="Z9" s="218" t="s">
        <v>257</v>
      </c>
      <c r="AA9" s="218" t="s">
        <v>257</v>
      </c>
      <c r="AB9" s="218" t="s">
        <v>257</v>
      </c>
      <c r="AC9" s="218" t="s">
        <v>257</v>
      </c>
    </row>
    <row r="10" spans="1:29" s="220" customFormat="1" ht="261" customHeight="1">
      <c r="A10" s="218">
        <v>3</v>
      </c>
      <c r="B10" s="218" t="s">
        <v>926</v>
      </c>
      <c r="C10" s="215">
        <v>1</v>
      </c>
      <c r="D10" s="218" t="s">
        <v>257</v>
      </c>
      <c r="E10" s="221" t="s">
        <v>927</v>
      </c>
      <c r="F10" s="218" t="s">
        <v>257</v>
      </c>
      <c r="G10" s="218" t="s">
        <v>257</v>
      </c>
      <c r="H10" s="218" t="s">
        <v>257</v>
      </c>
      <c r="I10" s="218" t="s">
        <v>302</v>
      </c>
      <c r="J10" s="214" t="s">
        <v>928</v>
      </c>
      <c r="K10" s="214" t="s">
        <v>929</v>
      </c>
      <c r="L10" s="214" t="s">
        <v>930</v>
      </c>
      <c r="M10" s="218" t="s">
        <v>898</v>
      </c>
      <c r="N10" s="224" t="s">
        <v>931</v>
      </c>
      <c r="O10" s="224" t="s">
        <v>931</v>
      </c>
      <c r="P10" s="218" t="s">
        <v>257</v>
      </c>
      <c r="Q10" s="222">
        <v>44651</v>
      </c>
      <c r="R10" s="218" t="s">
        <v>932</v>
      </c>
      <c r="S10" s="218" t="s">
        <v>933</v>
      </c>
      <c r="T10" s="218" t="s">
        <v>902</v>
      </c>
      <c r="U10" s="218" t="s">
        <v>934</v>
      </c>
      <c r="V10" s="218" t="s">
        <v>256</v>
      </c>
      <c r="W10" s="218" t="s">
        <v>256</v>
      </c>
      <c r="X10" s="218" t="s">
        <v>257</v>
      </c>
      <c r="Y10" s="218" t="s">
        <v>257</v>
      </c>
      <c r="Z10" s="218" t="s">
        <v>257</v>
      </c>
      <c r="AA10" s="218" t="s">
        <v>257</v>
      </c>
      <c r="AB10" s="218" t="s">
        <v>257</v>
      </c>
      <c r="AC10" s="218" t="s">
        <v>257</v>
      </c>
    </row>
    <row r="11" spans="1:29">
      <c r="J11" s="225"/>
      <c r="K11" s="225"/>
      <c r="L11" s="225"/>
    </row>
    <row r="12" spans="1:29">
      <c r="A12" s="226" t="s">
        <v>935</v>
      </c>
      <c r="B12" s="226"/>
      <c r="C12" s="226"/>
      <c r="D12" s="226"/>
      <c r="E12" s="226"/>
      <c r="F12" s="226"/>
      <c r="G12" s="226"/>
      <c r="H12" s="226"/>
      <c r="I12" s="226"/>
      <c r="J12" s="227"/>
      <c r="K12" s="227"/>
      <c r="L12" s="227"/>
      <c r="M12" s="228"/>
    </row>
    <row r="13" spans="1:29">
      <c r="J13" s="227"/>
      <c r="K13" s="227"/>
      <c r="L13" s="227"/>
      <c r="M13" s="228"/>
    </row>
    <row r="14" spans="1:29">
      <c r="J14" s="227"/>
      <c r="K14" s="227"/>
      <c r="L14" s="227"/>
      <c r="M14" s="228"/>
    </row>
    <row r="15" spans="1:29">
      <c r="J15" s="229"/>
      <c r="K15" s="229"/>
      <c r="L15" s="229"/>
      <c r="M15" s="229"/>
    </row>
    <row r="16" spans="1:29">
      <c r="J16" s="229"/>
      <c r="K16" s="229"/>
      <c r="L16" s="229"/>
      <c r="M16" s="229"/>
    </row>
  </sheetData>
  <mergeCells count="32">
    <mergeCell ref="Z3:Z4"/>
    <mergeCell ref="AA3:AA4"/>
    <mergeCell ref="AB3:AB4"/>
    <mergeCell ref="AC3:AC4"/>
    <mergeCell ref="T3:T4"/>
    <mergeCell ref="U3:U4"/>
    <mergeCell ref="V3:V4"/>
    <mergeCell ref="W3:W4"/>
    <mergeCell ref="X3:X4"/>
    <mergeCell ref="Y3:Y4"/>
    <mergeCell ref="S3:S4"/>
    <mergeCell ref="F3:F4"/>
    <mergeCell ref="G3:G4"/>
    <mergeCell ref="H3:H4"/>
    <mergeCell ref="I3:I4"/>
    <mergeCell ref="J3:L3"/>
    <mergeCell ref="M3:M4"/>
    <mergeCell ref="N3:N4"/>
    <mergeCell ref="O3:O4"/>
    <mergeCell ref="P3:P4"/>
    <mergeCell ref="Q3:Q4"/>
    <mergeCell ref="R3:R4"/>
    <mergeCell ref="A1:AC1"/>
    <mergeCell ref="A2:H2"/>
    <mergeCell ref="I2:Q2"/>
    <mergeCell ref="R2:U2"/>
    <mergeCell ref="V2:AC2"/>
    <mergeCell ref="A3:A4"/>
    <mergeCell ref="B3:B4"/>
    <mergeCell ref="C3:C4"/>
    <mergeCell ref="D3:D4"/>
    <mergeCell ref="E3:E4"/>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sheetPr>
    <tabColor rgb="FFFF0000"/>
  </sheetPr>
  <dimension ref="A2:AC11"/>
  <sheetViews>
    <sheetView workbookViewId="0">
      <selection activeCell="G4" sqref="G4:G5"/>
    </sheetView>
  </sheetViews>
  <sheetFormatPr defaultRowHeight="15"/>
  <cols>
    <col min="1" max="1" width="7.5703125" style="6" customWidth="1"/>
    <col min="2" max="2" width="17.85546875" style="6" customWidth="1"/>
    <col min="3" max="3" width="22.85546875" style="6" customWidth="1"/>
    <col min="4" max="4" width="12.7109375" style="6" customWidth="1"/>
    <col min="5" max="5" width="10.42578125" style="6" customWidth="1"/>
    <col min="6" max="6" width="13" style="6" customWidth="1"/>
    <col min="7" max="7" width="13.140625" style="6" customWidth="1"/>
    <col min="8" max="8" width="9.140625" style="6"/>
    <col min="9" max="9" width="10.5703125" style="6" customWidth="1"/>
    <col min="10" max="11" width="18.7109375" style="6" customWidth="1"/>
    <col min="12" max="12" width="17.42578125" style="6" customWidth="1"/>
    <col min="13" max="13" width="12.42578125" style="6" customWidth="1"/>
    <col min="14" max="14" width="13.5703125" style="6" customWidth="1"/>
    <col min="15" max="15" width="10.85546875" style="6" customWidth="1"/>
    <col min="16" max="16" width="12.42578125" style="6" customWidth="1"/>
    <col min="17" max="17" width="11.5703125" style="6" customWidth="1"/>
    <col min="18" max="18" width="56.5703125" style="6" customWidth="1"/>
    <col min="19" max="19" width="7.28515625" style="6" customWidth="1"/>
    <col min="20" max="20" width="8.85546875" style="6" customWidth="1"/>
    <col min="21" max="21" width="9.140625" style="6"/>
    <col min="22" max="22" width="16.140625" style="6" customWidth="1"/>
    <col min="23" max="23" width="15.140625" style="6" customWidth="1"/>
    <col min="24" max="24" width="12.85546875" style="6" customWidth="1"/>
    <col min="25" max="25" width="15.5703125" style="6" customWidth="1"/>
    <col min="26" max="26" width="11.140625" style="6" customWidth="1"/>
    <col min="27" max="27" width="11.42578125" style="6" customWidth="1"/>
    <col min="28" max="28" width="10.5703125" style="6" customWidth="1"/>
    <col min="29" max="29" width="11.28515625" style="6" customWidth="1"/>
    <col min="30" max="30" width="10.28515625" style="6" customWidth="1"/>
    <col min="31" max="31" width="10.42578125" style="6" customWidth="1"/>
    <col min="32" max="16384" width="9.140625" style="6"/>
  </cols>
  <sheetData>
    <row r="2" spans="1:29" ht="99.75" customHeight="1">
      <c r="A2" s="533" t="s">
        <v>936</v>
      </c>
      <c r="B2" s="533"/>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row>
    <row r="3" spans="1:29" s="7" customFormat="1" ht="26.25" customHeight="1">
      <c r="A3" s="534" t="s">
        <v>183</v>
      </c>
      <c r="B3" s="534"/>
      <c r="C3" s="534"/>
      <c r="D3" s="534"/>
      <c r="E3" s="534"/>
      <c r="F3" s="534"/>
      <c r="G3" s="534"/>
      <c r="H3" s="534"/>
      <c r="I3" s="472" t="s">
        <v>184</v>
      </c>
      <c r="J3" s="472"/>
      <c r="K3" s="472"/>
      <c r="L3" s="472"/>
      <c r="M3" s="472"/>
      <c r="N3" s="472"/>
      <c r="O3" s="472"/>
      <c r="P3" s="472"/>
      <c r="Q3" s="472"/>
      <c r="R3" s="451" t="s">
        <v>185</v>
      </c>
      <c r="S3" s="451"/>
      <c r="T3" s="451"/>
      <c r="U3" s="451"/>
      <c r="V3" s="452" t="s">
        <v>186</v>
      </c>
      <c r="W3" s="452"/>
      <c r="X3" s="452"/>
      <c r="Y3" s="452"/>
      <c r="Z3" s="452"/>
      <c r="AA3" s="452"/>
      <c r="AB3" s="452"/>
      <c r="AC3" s="452"/>
    </row>
    <row r="4" spans="1:29" ht="33" customHeight="1">
      <c r="A4" s="459" t="s">
        <v>427</v>
      </c>
      <c r="B4" s="459" t="s">
        <v>428</v>
      </c>
      <c r="C4" s="459" t="s">
        <v>189</v>
      </c>
      <c r="D4" s="459" t="s">
        <v>649</v>
      </c>
      <c r="E4" s="459" t="s">
        <v>2</v>
      </c>
      <c r="F4" s="459" t="s">
        <v>191</v>
      </c>
      <c r="G4" s="459" t="s">
        <v>192</v>
      </c>
      <c r="H4" s="459" t="s">
        <v>193</v>
      </c>
      <c r="I4" s="460" t="s">
        <v>650</v>
      </c>
      <c r="J4" s="460" t="s">
        <v>195</v>
      </c>
      <c r="K4" s="460"/>
      <c r="L4" s="460"/>
      <c r="M4" s="460" t="s">
        <v>196</v>
      </c>
      <c r="N4" s="460" t="s">
        <v>197</v>
      </c>
      <c r="O4" s="460" t="s">
        <v>198</v>
      </c>
      <c r="P4" s="460" t="s">
        <v>199</v>
      </c>
      <c r="Q4" s="460" t="s">
        <v>200</v>
      </c>
      <c r="R4" s="535" t="s">
        <v>201</v>
      </c>
      <c r="S4" s="535" t="s">
        <v>202</v>
      </c>
      <c r="T4" s="535" t="s">
        <v>203</v>
      </c>
      <c r="U4" s="535" t="s">
        <v>204</v>
      </c>
      <c r="V4" s="456" t="s">
        <v>205</v>
      </c>
      <c r="W4" s="456" t="s">
        <v>206</v>
      </c>
      <c r="X4" s="456" t="s">
        <v>207</v>
      </c>
      <c r="Y4" s="456" t="s">
        <v>208</v>
      </c>
      <c r="Z4" s="456" t="s">
        <v>209</v>
      </c>
      <c r="AA4" s="456" t="s">
        <v>210</v>
      </c>
      <c r="AB4" s="456" t="s">
        <v>211</v>
      </c>
      <c r="AC4" s="456" t="s">
        <v>212</v>
      </c>
    </row>
    <row r="5" spans="1:29" ht="53.25" customHeight="1">
      <c r="A5" s="459"/>
      <c r="B5" s="459"/>
      <c r="C5" s="459"/>
      <c r="D5" s="459"/>
      <c r="E5" s="459"/>
      <c r="F5" s="459"/>
      <c r="G5" s="459"/>
      <c r="H5" s="459"/>
      <c r="I5" s="460"/>
      <c r="J5" s="106" t="s">
        <v>213</v>
      </c>
      <c r="K5" s="106" t="s">
        <v>214</v>
      </c>
      <c r="L5" s="106" t="s">
        <v>215</v>
      </c>
      <c r="M5" s="460"/>
      <c r="N5" s="460"/>
      <c r="O5" s="460"/>
      <c r="P5" s="460"/>
      <c r="Q5" s="460"/>
      <c r="R5" s="535"/>
      <c r="S5" s="535"/>
      <c r="T5" s="535"/>
      <c r="U5" s="535"/>
      <c r="V5" s="456"/>
      <c r="W5" s="456"/>
      <c r="X5" s="456"/>
      <c r="Y5" s="456"/>
      <c r="Z5" s="456"/>
      <c r="AA5" s="456"/>
      <c r="AB5" s="456"/>
      <c r="AC5" s="456"/>
    </row>
    <row r="6" spans="1:29" s="113" customFormat="1" ht="17.25" customHeight="1">
      <c r="A6" s="107" t="s">
        <v>216</v>
      </c>
      <c r="B6" s="107" t="s">
        <v>217</v>
      </c>
      <c r="C6" s="107" t="s">
        <v>218</v>
      </c>
      <c r="D6" s="107" t="s">
        <v>219</v>
      </c>
      <c r="E6" s="107" t="s">
        <v>220</v>
      </c>
      <c r="F6" s="107" t="s">
        <v>221</v>
      </c>
      <c r="G6" s="107" t="s">
        <v>222</v>
      </c>
      <c r="H6" s="107" t="s">
        <v>223</v>
      </c>
      <c r="I6" s="109" t="s">
        <v>224</v>
      </c>
      <c r="J6" s="109" t="s">
        <v>225</v>
      </c>
      <c r="K6" s="109" t="s">
        <v>226</v>
      </c>
      <c r="L6" s="109" t="s">
        <v>227</v>
      </c>
      <c r="M6" s="109" t="s">
        <v>228</v>
      </c>
      <c r="N6" s="109" t="s">
        <v>229</v>
      </c>
      <c r="O6" s="109" t="s">
        <v>230</v>
      </c>
      <c r="P6" s="109" t="s">
        <v>231</v>
      </c>
      <c r="Q6" s="109" t="s">
        <v>232</v>
      </c>
      <c r="R6" s="111" t="s">
        <v>233</v>
      </c>
      <c r="S6" s="111" t="s">
        <v>233</v>
      </c>
      <c r="T6" s="111" t="s">
        <v>233</v>
      </c>
      <c r="U6" s="111" t="s">
        <v>233</v>
      </c>
      <c r="V6" s="112" t="s">
        <v>234</v>
      </c>
      <c r="W6" s="112" t="s">
        <v>235</v>
      </c>
      <c r="X6" s="112" t="s">
        <v>236</v>
      </c>
      <c r="Y6" s="112" t="s">
        <v>237</v>
      </c>
      <c r="Z6" s="112" t="s">
        <v>238</v>
      </c>
      <c r="AA6" s="112" t="s">
        <v>239</v>
      </c>
      <c r="AB6" s="112" t="s">
        <v>240</v>
      </c>
      <c r="AC6" s="112" t="s">
        <v>241</v>
      </c>
    </row>
    <row r="7" spans="1:29" s="32" customFormat="1" ht="25.5" customHeight="1">
      <c r="A7" s="114">
        <v>0</v>
      </c>
      <c r="B7" s="114" t="s">
        <v>149</v>
      </c>
      <c r="C7" s="114" t="s">
        <v>149</v>
      </c>
      <c r="D7" s="114" t="s">
        <v>149</v>
      </c>
      <c r="E7" s="114" t="s">
        <v>257</v>
      </c>
      <c r="F7" s="114" t="s">
        <v>257</v>
      </c>
      <c r="G7" s="114" t="s">
        <v>257</v>
      </c>
      <c r="H7" s="114" t="s">
        <v>257</v>
      </c>
      <c r="I7" s="114" t="s">
        <v>302</v>
      </c>
      <c r="J7" s="230">
        <v>61462800</v>
      </c>
      <c r="K7" s="230">
        <v>46097100</v>
      </c>
      <c r="L7" s="230">
        <v>15365700</v>
      </c>
      <c r="M7" s="114" t="s">
        <v>898</v>
      </c>
      <c r="N7" s="117" t="s">
        <v>937</v>
      </c>
      <c r="O7" s="117">
        <v>42216</v>
      </c>
      <c r="P7" s="114" t="s">
        <v>257</v>
      </c>
      <c r="Q7" s="117">
        <v>45291</v>
      </c>
      <c r="R7" s="118" t="s">
        <v>149</v>
      </c>
      <c r="S7" s="118" t="s">
        <v>257</v>
      </c>
      <c r="T7" s="118" t="s">
        <v>257</v>
      </c>
      <c r="U7" s="118" t="s">
        <v>257</v>
      </c>
      <c r="V7" s="118" t="s">
        <v>660</v>
      </c>
      <c r="W7" s="118" t="s">
        <v>660</v>
      </c>
      <c r="X7" s="118" t="s">
        <v>257</v>
      </c>
      <c r="Y7" s="118" t="s">
        <v>257</v>
      </c>
      <c r="Z7" s="118" t="s">
        <v>257</v>
      </c>
      <c r="AA7" s="118" t="s">
        <v>257</v>
      </c>
      <c r="AB7" s="118" t="s">
        <v>257</v>
      </c>
      <c r="AC7" s="118" t="s">
        <v>257</v>
      </c>
    </row>
    <row r="8" spans="1:29" s="32" customFormat="1" ht="108" customHeight="1">
      <c r="A8" s="114">
        <v>1</v>
      </c>
      <c r="B8" s="114" t="s">
        <v>938</v>
      </c>
      <c r="C8" s="114" t="s">
        <v>939</v>
      </c>
      <c r="D8" s="114" t="s">
        <v>940</v>
      </c>
      <c r="E8" s="114" t="s">
        <v>257</v>
      </c>
      <c r="F8" s="114" t="s">
        <v>941</v>
      </c>
      <c r="G8" s="114" t="s">
        <v>942</v>
      </c>
      <c r="H8" s="114" t="s">
        <v>257</v>
      </c>
      <c r="I8" s="114" t="s">
        <v>263</v>
      </c>
      <c r="J8" s="230">
        <v>243246008</v>
      </c>
      <c r="K8" s="230">
        <f>J8*0.75</f>
        <v>182434506</v>
      </c>
      <c r="L8" s="230">
        <f>(J8*0.25)</f>
        <v>60811502</v>
      </c>
      <c r="M8" s="114" t="s">
        <v>898</v>
      </c>
      <c r="N8" s="231" t="s">
        <v>943</v>
      </c>
      <c r="O8" s="231" t="s">
        <v>944</v>
      </c>
      <c r="P8" s="114" t="s">
        <v>257</v>
      </c>
      <c r="Q8" s="197" t="s">
        <v>945</v>
      </c>
      <c r="R8" s="232" t="s">
        <v>946</v>
      </c>
      <c r="S8" s="118" t="s">
        <v>257</v>
      </c>
      <c r="T8" s="118" t="s">
        <v>257</v>
      </c>
      <c r="U8" s="118" t="s">
        <v>257</v>
      </c>
      <c r="V8" s="118" t="s">
        <v>659</v>
      </c>
      <c r="W8" s="118" t="s">
        <v>660</v>
      </c>
      <c r="X8" s="118" t="s">
        <v>257</v>
      </c>
      <c r="Y8" s="118" t="s">
        <v>257</v>
      </c>
      <c r="Z8" s="118" t="s">
        <v>257</v>
      </c>
      <c r="AA8" s="118" t="s">
        <v>257</v>
      </c>
      <c r="AB8" s="118" t="s">
        <v>257</v>
      </c>
      <c r="AC8" s="118" t="s">
        <v>257</v>
      </c>
    </row>
    <row r="9" spans="1:29" s="32" customFormat="1" ht="57.75" customHeight="1">
      <c r="A9" s="114">
        <v>2</v>
      </c>
      <c r="B9" s="114" t="s">
        <v>947</v>
      </c>
      <c r="C9" s="114" t="s">
        <v>948</v>
      </c>
      <c r="D9" s="114" t="s">
        <v>949</v>
      </c>
      <c r="E9" s="114" t="s">
        <v>257</v>
      </c>
      <c r="F9" s="114" t="s">
        <v>950</v>
      </c>
      <c r="G9" s="114" t="s">
        <v>257</v>
      </c>
      <c r="H9" s="114" t="s">
        <v>257</v>
      </c>
      <c r="I9" s="114" t="s">
        <v>302</v>
      </c>
      <c r="J9" s="230">
        <v>39950820</v>
      </c>
      <c r="K9" s="233">
        <f>J9*0.75</f>
        <v>29963115</v>
      </c>
      <c r="L9" s="230">
        <f>(J9*0.25)</f>
        <v>9987705</v>
      </c>
      <c r="M9" s="114" t="s">
        <v>898</v>
      </c>
      <c r="N9" s="231" t="s">
        <v>943</v>
      </c>
      <c r="O9" s="231" t="s">
        <v>944</v>
      </c>
      <c r="P9" s="114" t="s">
        <v>257</v>
      </c>
      <c r="Q9" s="117">
        <v>45291</v>
      </c>
      <c r="R9" s="232" t="s">
        <v>951</v>
      </c>
      <c r="S9" s="118" t="s">
        <v>257</v>
      </c>
      <c r="T9" s="118" t="s">
        <v>257</v>
      </c>
      <c r="U9" s="118" t="s">
        <v>257</v>
      </c>
      <c r="V9" s="118" t="s">
        <v>660</v>
      </c>
      <c r="W9" s="118" t="s">
        <v>660</v>
      </c>
      <c r="X9" s="118" t="s">
        <v>257</v>
      </c>
      <c r="Y9" s="118" t="s">
        <v>257</v>
      </c>
      <c r="Z9" s="118" t="s">
        <v>257</v>
      </c>
      <c r="AA9" s="118" t="s">
        <v>257</v>
      </c>
      <c r="AB9" s="118" t="s">
        <v>257</v>
      </c>
      <c r="AC9" s="118" t="s">
        <v>257</v>
      </c>
    </row>
    <row r="10" spans="1:29" s="32" customFormat="1" ht="52.5" customHeight="1">
      <c r="A10" s="114">
        <v>3</v>
      </c>
      <c r="B10" s="114" t="s">
        <v>952</v>
      </c>
      <c r="C10" s="114" t="s">
        <v>953</v>
      </c>
      <c r="D10" s="114" t="s">
        <v>954</v>
      </c>
      <c r="E10" s="114" t="s">
        <v>257</v>
      </c>
      <c r="F10" s="114" t="s">
        <v>955</v>
      </c>
      <c r="G10" s="114" t="s">
        <v>956</v>
      </c>
      <c r="H10" s="114" t="s">
        <v>257</v>
      </c>
      <c r="I10" s="114" t="s">
        <v>263</v>
      </c>
      <c r="J10" s="230">
        <v>19975410</v>
      </c>
      <c r="K10" s="233">
        <f>J10*0.75</f>
        <v>14981557.5</v>
      </c>
      <c r="L10" s="230">
        <f>(J10*0.25)</f>
        <v>4993852.5</v>
      </c>
      <c r="M10" s="114" t="s">
        <v>898</v>
      </c>
      <c r="N10" s="231" t="s">
        <v>944</v>
      </c>
      <c r="O10" s="231" t="s">
        <v>957</v>
      </c>
      <c r="P10" s="114" t="s">
        <v>257</v>
      </c>
      <c r="Q10" s="197" t="s">
        <v>958</v>
      </c>
      <c r="R10" s="232" t="s">
        <v>959</v>
      </c>
      <c r="S10" s="118" t="s">
        <v>257</v>
      </c>
      <c r="T10" s="118" t="s">
        <v>257</v>
      </c>
      <c r="U10" s="118" t="s">
        <v>257</v>
      </c>
      <c r="V10" s="118" t="s">
        <v>659</v>
      </c>
      <c r="W10" s="118" t="s">
        <v>660</v>
      </c>
      <c r="X10" s="118" t="s">
        <v>257</v>
      </c>
      <c r="Y10" s="118" t="s">
        <v>257</v>
      </c>
      <c r="Z10" s="118" t="s">
        <v>257</v>
      </c>
      <c r="AA10" s="118" t="s">
        <v>257</v>
      </c>
      <c r="AB10" s="118" t="s">
        <v>257</v>
      </c>
      <c r="AC10" s="118" t="s">
        <v>257</v>
      </c>
    </row>
    <row r="11" spans="1:29">
      <c r="J11" s="123"/>
      <c r="K11" s="123"/>
      <c r="L11" s="123"/>
      <c r="M11" s="91"/>
      <c r="N11" s="91"/>
      <c r="O11" s="91"/>
      <c r="P11" s="91"/>
      <c r="Q11" s="91"/>
      <c r="R11" s="91"/>
      <c r="S11" s="91"/>
      <c r="T11" s="91"/>
      <c r="U11" s="91"/>
      <c r="X11" s="91"/>
    </row>
  </sheetData>
  <mergeCells count="32">
    <mergeCell ref="Z4:Z5"/>
    <mergeCell ref="AA4:AA5"/>
    <mergeCell ref="AB4:AB5"/>
    <mergeCell ref="AC4:AC5"/>
    <mergeCell ref="T4:T5"/>
    <mergeCell ref="U4:U5"/>
    <mergeCell ref="V4:V5"/>
    <mergeCell ref="W4:W5"/>
    <mergeCell ref="X4:X5"/>
    <mergeCell ref="Y4:Y5"/>
    <mergeCell ref="S4:S5"/>
    <mergeCell ref="F4:F5"/>
    <mergeCell ref="G4:G5"/>
    <mergeCell ref="H4:H5"/>
    <mergeCell ref="I4:I5"/>
    <mergeCell ref="J4:L4"/>
    <mergeCell ref="M4:M5"/>
    <mergeCell ref="N4:N5"/>
    <mergeCell ref="O4:O5"/>
    <mergeCell ref="P4:P5"/>
    <mergeCell ref="Q4:Q5"/>
    <mergeCell ref="R4:R5"/>
    <mergeCell ref="A2:AC2"/>
    <mergeCell ref="A3:H3"/>
    <mergeCell ref="I3:Q3"/>
    <mergeCell ref="R3:U3"/>
    <mergeCell ref="V3:AC3"/>
    <mergeCell ref="A4:A5"/>
    <mergeCell ref="B4:B5"/>
    <mergeCell ref="C4:C5"/>
    <mergeCell ref="D4:D5"/>
    <mergeCell ref="E4:E5"/>
  </mergeCell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sheetPr>
    <tabColor rgb="FFFF0000"/>
  </sheetPr>
  <dimension ref="A1:AK27"/>
  <sheetViews>
    <sheetView workbookViewId="0">
      <selection activeCell="E3" sqref="E3:E4"/>
    </sheetView>
  </sheetViews>
  <sheetFormatPr defaultColWidth="9.140625" defaultRowHeight="15"/>
  <cols>
    <col min="1" max="1" width="11.28515625" style="6" customWidth="1"/>
    <col min="2" max="2" width="14.28515625" style="6" customWidth="1"/>
    <col min="3" max="3" width="12.28515625" style="6" customWidth="1"/>
    <col min="4" max="4" width="12.7109375" style="6" customWidth="1"/>
    <col min="5" max="5" width="35.28515625" style="6" customWidth="1"/>
    <col min="6" max="6" width="17.140625" style="6" customWidth="1"/>
    <col min="7" max="7" width="19.28515625" style="6" customWidth="1"/>
    <col min="8" max="8" width="19.42578125" style="6" customWidth="1"/>
    <col min="9" max="9" width="10.42578125" style="6" customWidth="1"/>
    <col min="10" max="11" width="20.7109375" style="6" bestFit="1" customWidth="1"/>
    <col min="12" max="12" width="21.42578125" style="6" bestFit="1" customWidth="1"/>
    <col min="13" max="13" width="13" style="6" customWidth="1"/>
    <col min="14" max="14" width="15.7109375" style="6" customWidth="1"/>
    <col min="15" max="15" width="16" style="6" customWidth="1"/>
    <col min="16" max="16" width="15.85546875" style="6" customWidth="1"/>
    <col min="17" max="17" width="20.28515625" style="6" customWidth="1"/>
    <col min="18" max="18" width="81.42578125" style="6" customWidth="1"/>
    <col min="19" max="19" width="17" style="6" customWidth="1"/>
    <col min="20" max="20" width="15.42578125" style="6" customWidth="1"/>
    <col min="21" max="21" width="58.28515625" style="6" customWidth="1"/>
    <col min="22" max="22" width="16.140625" style="6" customWidth="1"/>
    <col min="23" max="23" width="10.42578125" style="6" customWidth="1"/>
    <col min="24" max="24" width="12.85546875" style="6" customWidth="1"/>
    <col min="25" max="25" width="10.140625" style="6" customWidth="1"/>
    <col min="26" max="26" width="11.140625" style="6" customWidth="1"/>
    <col min="27" max="27" width="10" style="6" customWidth="1"/>
    <col min="28" max="28" width="10.5703125" style="6" customWidth="1"/>
    <col min="29" max="29" width="11.28515625" style="6" customWidth="1"/>
    <col min="30" max="30" width="10.28515625" style="6" customWidth="1"/>
    <col min="31" max="31" width="10.42578125" style="6" customWidth="1"/>
    <col min="32" max="16384" width="9.140625" style="6"/>
  </cols>
  <sheetData>
    <row r="1" spans="1:29" ht="18">
      <c r="A1" s="536" t="s">
        <v>960</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row>
    <row r="2" spans="1:29" s="7" customFormat="1">
      <c r="A2" s="445" t="s">
        <v>183</v>
      </c>
      <c r="B2" s="446"/>
      <c r="C2" s="446"/>
      <c r="D2" s="446"/>
      <c r="E2" s="446"/>
      <c r="F2" s="446"/>
      <c r="G2" s="446"/>
      <c r="H2" s="447"/>
      <c r="I2" s="448" t="s">
        <v>184</v>
      </c>
      <c r="J2" s="449"/>
      <c r="K2" s="449"/>
      <c r="L2" s="449"/>
      <c r="M2" s="449"/>
      <c r="N2" s="449"/>
      <c r="O2" s="449"/>
      <c r="P2" s="449"/>
      <c r="Q2" s="450"/>
      <c r="R2" s="451" t="s">
        <v>185</v>
      </c>
      <c r="S2" s="451"/>
      <c r="T2" s="451"/>
      <c r="U2" s="451"/>
      <c r="V2" s="452" t="s">
        <v>186</v>
      </c>
      <c r="W2" s="452"/>
      <c r="X2" s="452"/>
      <c r="Y2" s="452"/>
      <c r="Z2" s="452"/>
      <c r="AA2" s="452"/>
      <c r="AB2" s="452"/>
      <c r="AC2" s="452"/>
    </row>
    <row r="3" spans="1:29">
      <c r="A3" s="459" t="s">
        <v>427</v>
      </c>
      <c r="B3" s="459" t="s">
        <v>428</v>
      </c>
      <c r="C3" s="459" t="s">
        <v>189</v>
      </c>
      <c r="D3" s="459" t="s">
        <v>649</v>
      </c>
      <c r="E3" s="465" t="s">
        <v>2</v>
      </c>
      <c r="F3" s="459" t="s">
        <v>191</v>
      </c>
      <c r="G3" s="459" t="s">
        <v>192</v>
      </c>
      <c r="H3" s="537" t="s">
        <v>193</v>
      </c>
      <c r="I3" s="460" t="s">
        <v>650</v>
      </c>
      <c r="J3" s="461" t="s">
        <v>195</v>
      </c>
      <c r="K3" s="462"/>
      <c r="L3" s="463"/>
      <c r="M3" s="457" t="s">
        <v>196</v>
      </c>
      <c r="N3" s="457" t="s">
        <v>197</v>
      </c>
      <c r="O3" s="457" t="s">
        <v>198</v>
      </c>
      <c r="P3" s="457" t="s">
        <v>199</v>
      </c>
      <c r="Q3" s="457" t="s">
        <v>200</v>
      </c>
      <c r="R3" s="454" t="s">
        <v>201</v>
      </c>
      <c r="S3" s="454" t="s">
        <v>202</v>
      </c>
      <c r="T3" s="454" t="s">
        <v>203</v>
      </c>
      <c r="U3" s="454" t="s">
        <v>204</v>
      </c>
      <c r="V3" s="456" t="s">
        <v>205</v>
      </c>
      <c r="W3" s="456" t="s">
        <v>206</v>
      </c>
      <c r="X3" s="456" t="s">
        <v>207</v>
      </c>
      <c r="Y3" s="456" t="s">
        <v>208</v>
      </c>
      <c r="Z3" s="456" t="s">
        <v>209</v>
      </c>
      <c r="AA3" s="456" t="s">
        <v>210</v>
      </c>
      <c r="AB3" s="456" t="s">
        <v>211</v>
      </c>
      <c r="AC3" s="456" t="s">
        <v>212</v>
      </c>
    </row>
    <row r="4" spans="1:29" ht="97.5" customHeight="1">
      <c r="A4" s="459"/>
      <c r="B4" s="459"/>
      <c r="C4" s="459"/>
      <c r="D4" s="459"/>
      <c r="E4" s="466"/>
      <c r="F4" s="459"/>
      <c r="G4" s="459"/>
      <c r="H4" s="537"/>
      <c r="I4" s="460"/>
      <c r="J4" s="105" t="s">
        <v>213</v>
      </c>
      <c r="K4" s="106" t="s">
        <v>214</v>
      </c>
      <c r="L4" s="106" t="s">
        <v>215</v>
      </c>
      <c r="M4" s="458"/>
      <c r="N4" s="458"/>
      <c r="O4" s="458"/>
      <c r="P4" s="458"/>
      <c r="Q4" s="458"/>
      <c r="R4" s="455"/>
      <c r="S4" s="455"/>
      <c r="T4" s="455"/>
      <c r="U4" s="455"/>
      <c r="V4" s="456"/>
      <c r="W4" s="456"/>
      <c r="X4" s="456"/>
      <c r="Y4" s="456"/>
      <c r="Z4" s="456"/>
      <c r="AA4" s="456"/>
      <c r="AB4" s="456"/>
      <c r="AC4" s="456"/>
    </row>
    <row r="5" spans="1:29" s="113" customFormat="1">
      <c r="A5" s="107" t="s">
        <v>216</v>
      </c>
      <c r="B5" s="107" t="s">
        <v>217</v>
      </c>
      <c r="C5" s="107" t="s">
        <v>218</v>
      </c>
      <c r="D5" s="107" t="s">
        <v>219</v>
      </c>
      <c r="E5" s="108" t="s">
        <v>220</v>
      </c>
      <c r="F5" s="107" t="s">
        <v>221</v>
      </c>
      <c r="G5" s="107" t="s">
        <v>222</v>
      </c>
      <c r="H5" s="234" t="s">
        <v>223</v>
      </c>
      <c r="I5" s="109" t="s">
        <v>224</v>
      </c>
      <c r="J5" s="110" t="s">
        <v>225</v>
      </c>
      <c r="K5" s="109" t="s">
        <v>226</v>
      </c>
      <c r="L5" s="109" t="s">
        <v>227</v>
      </c>
      <c r="M5" s="109" t="s">
        <v>228</v>
      </c>
      <c r="N5" s="109" t="s">
        <v>229</v>
      </c>
      <c r="O5" s="109" t="s">
        <v>230</v>
      </c>
      <c r="P5" s="109" t="s">
        <v>231</v>
      </c>
      <c r="Q5" s="109" t="s">
        <v>232</v>
      </c>
      <c r="R5" s="111" t="s">
        <v>233</v>
      </c>
      <c r="S5" s="111" t="s">
        <v>233</v>
      </c>
      <c r="T5" s="111" t="s">
        <v>233</v>
      </c>
      <c r="U5" s="111" t="s">
        <v>233</v>
      </c>
      <c r="V5" s="112" t="s">
        <v>234</v>
      </c>
      <c r="W5" s="112" t="s">
        <v>235</v>
      </c>
      <c r="X5" s="112" t="s">
        <v>236</v>
      </c>
      <c r="Y5" s="112" t="s">
        <v>237</v>
      </c>
      <c r="Z5" s="112" t="s">
        <v>238</v>
      </c>
      <c r="AA5" s="112" t="s">
        <v>239</v>
      </c>
      <c r="AB5" s="112" t="s">
        <v>240</v>
      </c>
      <c r="AC5" s="112" t="s">
        <v>241</v>
      </c>
    </row>
    <row r="6" spans="1:29" s="32" customFormat="1" ht="232.5" customHeight="1">
      <c r="A6" s="235" t="s">
        <v>961</v>
      </c>
      <c r="B6" s="198" t="s">
        <v>257</v>
      </c>
      <c r="C6" s="198">
        <v>2</v>
      </c>
      <c r="D6" s="236" t="s">
        <v>962</v>
      </c>
      <c r="E6" s="237" t="s">
        <v>963</v>
      </c>
      <c r="F6" s="238" t="s">
        <v>964</v>
      </c>
      <c r="G6" s="238" t="s">
        <v>965</v>
      </c>
      <c r="H6" s="239" t="s">
        <v>966</v>
      </c>
      <c r="I6" s="240" t="s">
        <v>263</v>
      </c>
      <c r="J6" s="241">
        <v>3278000000</v>
      </c>
      <c r="K6" s="242">
        <v>2458500000</v>
      </c>
      <c r="L6" s="243">
        <v>819500000</v>
      </c>
      <c r="M6" s="244" t="s">
        <v>689</v>
      </c>
      <c r="N6" s="244" t="s">
        <v>943</v>
      </c>
      <c r="O6" s="244" t="s">
        <v>944</v>
      </c>
      <c r="P6" s="244" t="s">
        <v>257</v>
      </c>
      <c r="Q6" s="244" t="s">
        <v>945</v>
      </c>
      <c r="R6" s="245" t="s">
        <v>967</v>
      </c>
      <c r="S6" s="245" t="s">
        <v>968</v>
      </c>
      <c r="T6" s="245" t="s">
        <v>969</v>
      </c>
      <c r="U6" s="245" t="s">
        <v>970</v>
      </c>
      <c r="V6" s="237" t="s">
        <v>971</v>
      </c>
      <c r="W6" s="240" t="s">
        <v>257</v>
      </c>
      <c r="X6" s="240" t="s">
        <v>257</v>
      </c>
      <c r="Y6" s="240" t="s">
        <v>257</v>
      </c>
      <c r="Z6" s="240" t="s">
        <v>257</v>
      </c>
      <c r="AA6" s="240" t="s">
        <v>257</v>
      </c>
      <c r="AB6" s="240" t="s">
        <v>257</v>
      </c>
      <c r="AC6" s="240" t="s">
        <v>257</v>
      </c>
    </row>
    <row r="7" spans="1:29" s="32" customFormat="1" ht="132">
      <c r="A7" s="235" t="s">
        <v>961</v>
      </c>
      <c r="B7" s="198" t="s">
        <v>257</v>
      </c>
      <c r="C7" s="198">
        <v>3</v>
      </c>
      <c r="D7" s="236" t="s">
        <v>972</v>
      </c>
      <c r="E7" s="237" t="s">
        <v>973</v>
      </c>
      <c r="F7" s="238" t="s">
        <v>964</v>
      </c>
      <c r="G7" s="238" t="s">
        <v>974</v>
      </c>
      <c r="H7" s="239" t="s">
        <v>975</v>
      </c>
      <c r="I7" s="240" t="s">
        <v>263</v>
      </c>
      <c r="J7" s="241">
        <v>973000000</v>
      </c>
      <c r="K7" s="242">
        <v>729750000</v>
      </c>
      <c r="L7" s="243">
        <v>243250000</v>
      </c>
      <c r="M7" s="244" t="s">
        <v>689</v>
      </c>
      <c r="N7" s="244" t="s">
        <v>943</v>
      </c>
      <c r="O7" s="244" t="s">
        <v>944</v>
      </c>
      <c r="P7" s="244" t="s">
        <v>257</v>
      </c>
      <c r="Q7" s="244" t="s">
        <v>945</v>
      </c>
      <c r="R7" s="245" t="s">
        <v>976</v>
      </c>
      <c r="S7" s="245" t="s">
        <v>977</v>
      </c>
      <c r="T7" s="245" t="s">
        <v>969</v>
      </c>
      <c r="U7" s="246" t="s">
        <v>978</v>
      </c>
      <c r="V7" s="237" t="s">
        <v>971</v>
      </c>
      <c r="W7" s="240" t="s">
        <v>257</v>
      </c>
      <c r="X7" s="240" t="s">
        <v>257</v>
      </c>
      <c r="Y7" s="240" t="s">
        <v>257</v>
      </c>
      <c r="Z7" s="240" t="s">
        <v>257</v>
      </c>
      <c r="AA7" s="240" t="s">
        <v>257</v>
      </c>
      <c r="AB7" s="240" t="s">
        <v>257</v>
      </c>
      <c r="AC7" s="240" t="s">
        <v>257</v>
      </c>
    </row>
    <row r="8" spans="1:29" s="32" customFormat="1" ht="108">
      <c r="A8" s="235" t="s">
        <v>961</v>
      </c>
      <c r="B8" s="198" t="s">
        <v>257</v>
      </c>
      <c r="C8" s="198">
        <v>2</v>
      </c>
      <c r="D8" s="236" t="s">
        <v>979</v>
      </c>
      <c r="E8" s="237" t="s">
        <v>980</v>
      </c>
      <c r="F8" s="238" t="s">
        <v>964</v>
      </c>
      <c r="G8" s="238" t="s">
        <v>981</v>
      </c>
      <c r="H8" s="239" t="s">
        <v>982</v>
      </c>
      <c r="I8" s="240" t="s">
        <v>263</v>
      </c>
      <c r="J8" s="241">
        <v>345000000</v>
      </c>
      <c r="K8" s="242">
        <v>258750000</v>
      </c>
      <c r="L8" s="243">
        <v>86250000</v>
      </c>
      <c r="M8" s="244" t="s">
        <v>689</v>
      </c>
      <c r="N8" s="244" t="s">
        <v>943</v>
      </c>
      <c r="O8" s="244" t="s">
        <v>944</v>
      </c>
      <c r="P8" s="244" t="s">
        <v>257</v>
      </c>
      <c r="Q8" s="244" t="s">
        <v>945</v>
      </c>
      <c r="R8" s="245" t="s">
        <v>983</v>
      </c>
      <c r="S8" s="245" t="s">
        <v>984</v>
      </c>
      <c r="T8" s="245" t="s">
        <v>969</v>
      </c>
      <c r="U8" s="245" t="s">
        <v>985</v>
      </c>
      <c r="V8" s="240" t="s">
        <v>257</v>
      </c>
      <c r="W8" s="240" t="s">
        <v>257</v>
      </c>
      <c r="X8" s="240" t="s">
        <v>257</v>
      </c>
      <c r="Y8" s="240" t="s">
        <v>257</v>
      </c>
      <c r="Z8" s="240" t="s">
        <v>257</v>
      </c>
      <c r="AA8" s="240" t="s">
        <v>257</v>
      </c>
      <c r="AB8" s="240" t="s">
        <v>257</v>
      </c>
      <c r="AC8" s="240" t="s">
        <v>257</v>
      </c>
    </row>
    <row r="9" spans="1:29" s="32" customFormat="1" ht="120.75" customHeight="1">
      <c r="A9" s="235" t="s">
        <v>961</v>
      </c>
      <c r="B9" s="198" t="s">
        <v>257</v>
      </c>
      <c r="C9" s="198">
        <v>2</v>
      </c>
      <c r="D9" s="247" t="s">
        <v>979</v>
      </c>
      <c r="E9" s="237" t="s">
        <v>980</v>
      </c>
      <c r="F9" s="238" t="s">
        <v>986</v>
      </c>
      <c r="G9" s="238" t="s">
        <v>987</v>
      </c>
      <c r="H9" s="239" t="s">
        <v>988</v>
      </c>
      <c r="I9" s="240" t="s">
        <v>263</v>
      </c>
      <c r="J9" s="241">
        <v>190000000</v>
      </c>
      <c r="K9" s="242">
        <v>142500000</v>
      </c>
      <c r="L9" s="243">
        <v>47500000</v>
      </c>
      <c r="M9" s="244" t="s">
        <v>689</v>
      </c>
      <c r="N9" s="244" t="s">
        <v>943</v>
      </c>
      <c r="O9" s="244" t="s">
        <v>944</v>
      </c>
      <c r="P9" s="244" t="s">
        <v>257</v>
      </c>
      <c r="Q9" s="244" t="s">
        <v>945</v>
      </c>
      <c r="R9" s="245" t="s">
        <v>989</v>
      </c>
      <c r="S9" s="245" t="s">
        <v>984</v>
      </c>
      <c r="T9" s="245" t="s">
        <v>969</v>
      </c>
      <c r="U9" s="246" t="s">
        <v>990</v>
      </c>
      <c r="V9" s="240" t="s">
        <v>257</v>
      </c>
      <c r="W9" s="240" t="s">
        <v>257</v>
      </c>
      <c r="X9" s="240" t="s">
        <v>257</v>
      </c>
      <c r="Y9" s="240" t="s">
        <v>257</v>
      </c>
      <c r="Z9" s="240" t="s">
        <v>257</v>
      </c>
      <c r="AA9" s="240" t="s">
        <v>257</v>
      </c>
      <c r="AB9" s="240" t="s">
        <v>257</v>
      </c>
      <c r="AC9" s="240" t="s">
        <v>257</v>
      </c>
    </row>
    <row r="10" spans="1:29" s="32" customFormat="1" ht="230.25" customHeight="1">
      <c r="A10" s="235" t="s">
        <v>961</v>
      </c>
      <c r="B10" s="198" t="s">
        <v>257</v>
      </c>
      <c r="C10" s="198">
        <v>3</v>
      </c>
      <c r="D10" s="236" t="s">
        <v>972</v>
      </c>
      <c r="E10" s="237" t="s">
        <v>973</v>
      </c>
      <c r="F10" s="238" t="s">
        <v>991</v>
      </c>
      <c r="G10" s="238" t="s">
        <v>992</v>
      </c>
      <c r="H10" s="239" t="s">
        <v>993</v>
      </c>
      <c r="I10" s="240" t="s">
        <v>263</v>
      </c>
      <c r="J10" s="241">
        <v>603000000</v>
      </c>
      <c r="K10" s="242">
        <v>452250000</v>
      </c>
      <c r="L10" s="242">
        <v>150750000</v>
      </c>
      <c r="M10" s="197" t="s">
        <v>689</v>
      </c>
      <c r="N10" s="197" t="s">
        <v>943</v>
      </c>
      <c r="O10" s="197" t="s">
        <v>944</v>
      </c>
      <c r="P10" s="244" t="s">
        <v>257</v>
      </c>
      <c r="Q10" s="197" t="s">
        <v>945</v>
      </c>
      <c r="R10" s="245" t="s">
        <v>994</v>
      </c>
      <c r="S10" s="245" t="s">
        <v>995</v>
      </c>
      <c r="T10" s="245" t="s">
        <v>969</v>
      </c>
      <c r="U10" s="245" t="s">
        <v>996</v>
      </c>
      <c r="V10" s="237" t="s">
        <v>997</v>
      </c>
      <c r="W10" s="240" t="s">
        <v>257</v>
      </c>
      <c r="X10" s="240" t="s">
        <v>257</v>
      </c>
      <c r="Y10" s="240" t="s">
        <v>257</v>
      </c>
      <c r="Z10" s="240" t="s">
        <v>257</v>
      </c>
      <c r="AA10" s="240" t="s">
        <v>257</v>
      </c>
      <c r="AB10" s="240" t="s">
        <v>257</v>
      </c>
      <c r="AC10" s="240" t="s">
        <v>257</v>
      </c>
    </row>
    <row r="11" spans="1:29" s="253" customFormat="1" ht="315" customHeight="1">
      <c r="A11" s="198" t="s">
        <v>998</v>
      </c>
      <c r="B11" s="198" t="s">
        <v>257</v>
      </c>
      <c r="C11" s="198">
        <v>5</v>
      </c>
      <c r="D11" s="236" t="s">
        <v>999</v>
      </c>
      <c r="E11" s="248" t="s">
        <v>1000</v>
      </c>
      <c r="F11" s="249" t="s">
        <v>1001</v>
      </c>
      <c r="G11" s="238" t="s">
        <v>1002</v>
      </c>
      <c r="H11" s="239" t="s">
        <v>1003</v>
      </c>
      <c r="I11" s="250" t="s">
        <v>441</v>
      </c>
      <c r="J11" s="251">
        <v>11000000</v>
      </c>
      <c r="K11" s="252">
        <v>8250000</v>
      </c>
      <c r="L11" s="243">
        <v>2750000</v>
      </c>
      <c r="M11" s="244" t="s">
        <v>257</v>
      </c>
      <c r="N11" s="244" t="s">
        <v>957</v>
      </c>
      <c r="O11" s="244" t="s">
        <v>257</v>
      </c>
      <c r="P11" s="244" t="s">
        <v>257</v>
      </c>
      <c r="Q11" s="244" t="s">
        <v>257</v>
      </c>
      <c r="R11" s="246" t="s">
        <v>1004</v>
      </c>
      <c r="S11" s="246" t="s">
        <v>1005</v>
      </c>
      <c r="T11" s="245" t="s">
        <v>969</v>
      </c>
      <c r="U11" s="246" t="s">
        <v>1006</v>
      </c>
      <c r="V11" s="240" t="s">
        <v>257</v>
      </c>
      <c r="W11" s="240" t="s">
        <v>257</v>
      </c>
      <c r="X11" s="240" t="s">
        <v>257</v>
      </c>
      <c r="Y11" s="240" t="s">
        <v>257</v>
      </c>
      <c r="Z11" s="240" t="s">
        <v>257</v>
      </c>
      <c r="AA11" s="240" t="s">
        <v>257</v>
      </c>
      <c r="AB11" s="240" t="s">
        <v>257</v>
      </c>
      <c r="AC11" s="240" t="s">
        <v>257</v>
      </c>
    </row>
    <row r="12" spans="1:29" s="32" customFormat="1" ht="216" customHeight="1">
      <c r="A12" s="198" t="s">
        <v>998</v>
      </c>
      <c r="B12" s="237" t="s">
        <v>1007</v>
      </c>
      <c r="C12" s="198">
        <v>4</v>
      </c>
      <c r="D12" s="247" t="s">
        <v>1008</v>
      </c>
      <c r="E12" s="237" t="s">
        <v>1009</v>
      </c>
      <c r="F12" s="238" t="s">
        <v>1010</v>
      </c>
      <c r="G12" s="244" t="s">
        <v>257</v>
      </c>
      <c r="H12" s="254" t="s">
        <v>257</v>
      </c>
      <c r="I12" s="240" t="s">
        <v>302</v>
      </c>
      <c r="J12" s="241">
        <v>3140000000</v>
      </c>
      <c r="K12" s="242">
        <v>2355000000</v>
      </c>
      <c r="L12" s="243">
        <v>785000000</v>
      </c>
      <c r="M12" s="244" t="s">
        <v>257</v>
      </c>
      <c r="N12" s="244" t="s">
        <v>257</v>
      </c>
      <c r="O12" s="244" t="s">
        <v>257</v>
      </c>
      <c r="P12" s="244" t="s">
        <v>257</v>
      </c>
      <c r="Q12" s="244" t="s">
        <v>257</v>
      </c>
      <c r="R12" s="246" t="s">
        <v>1011</v>
      </c>
      <c r="S12" s="245" t="s">
        <v>1012</v>
      </c>
      <c r="T12" s="245" t="s">
        <v>969</v>
      </c>
      <c r="U12" s="245" t="s">
        <v>1012</v>
      </c>
      <c r="V12" s="237" t="s">
        <v>1013</v>
      </c>
      <c r="W12" s="240" t="s">
        <v>257</v>
      </c>
      <c r="X12" s="240" t="s">
        <v>257</v>
      </c>
      <c r="Y12" s="240" t="s">
        <v>257</v>
      </c>
      <c r="Z12" s="240" t="s">
        <v>257</v>
      </c>
      <c r="AA12" s="240" t="s">
        <v>257</v>
      </c>
      <c r="AB12" s="240" t="s">
        <v>257</v>
      </c>
      <c r="AC12" s="240" t="s">
        <v>257</v>
      </c>
    </row>
    <row r="13" spans="1:29" s="32" customFormat="1" ht="227.25" customHeight="1">
      <c r="A13" s="198" t="s">
        <v>998</v>
      </c>
      <c r="B13" s="237" t="s">
        <v>1007</v>
      </c>
      <c r="C13" s="198">
        <v>4</v>
      </c>
      <c r="D13" s="247" t="s">
        <v>1014</v>
      </c>
      <c r="E13" s="237" t="s">
        <v>1015</v>
      </c>
      <c r="F13" s="238" t="s">
        <v>1016</v>
      </c>
      <c r="G13" s="244" t="s">
        <v>257</v>
      </c>
      <c r="H13" s="254" t="s">
        <v>257</v>
      </c>
      <c r="I13" s="240" t="s">
        <v>302</v>
      </c>
      <c r="J13" s="241">
        <v>1113000000</v>
      </c>
      <c r="K13" s="242">
        <v>834750000</v>
      </c>
      <c r="L13" s="243">
        <v>278250000</v>
      </c>
      <c r="M13" s="244" t="s">
        <v>257</v>
      </c>
      <c r="N13" s="244" t="s">
        <v>257</v>
      </c>
      <c r="O13" s="244" t="s">
        <v>257</v>
      </c>
      <c r="P13" s="244" t="s">
        <v>257</v>
      </c>
      <c r="Q13" s="244" t="s">
        <v>257</v>
      </c>
      <c r="R13" s="246" t="s">
        <v>1017</v>
      </c>
      <c r="S13" s="246" t="s">
        <v>968</v>
      </c>
      <c r="T13" s="245" t="s">
        <v>969</v>
      </c>
      <c r="U13" s="246" t="s">
        <v>1018</v>
      </c>
      <c r="V13" s="240" t="s">
        <v>257</v>
      </c>
      <c r="W13" s="240" t="s">
        <v>257</v>
      </c>
      <c r="X13" s="240" t="s">
        <v>257</v>
      </c>
      <c r="Y13" s="240" t="s">
        <v>257</v>
      </c>
      <c r="Z13" s="240" t="s">
        <v>257</v>
      </c>
      <c r="AA13" s="240" t="s">
        <v>257</v>
      </c>
      <c r="AB13" s="240" t="s">
        <v>257</v>
      </c>
      <c r="AC13" s="240" t="s">
        <v>257</v>
      </c>
    </row>
    <row r="14" spans="1:29" s="32" customFormat="1" ht="304.5" customHeight="1">
      <c r="A14" s="198" t="s">
        <v>998</v>
      </c>
      <c r="B14" s="237" t="s">
        <v>1019</v>
      </c>
      <c r="C14" s="198">
        <v>4</v>
      </c>
      <c r="D14" s="247" t="s">
        <v>1020</v>
      </c>
      <c r="E14" s="237" t="s">
        <v>1021</v>
      </c>
      <c r="F14" s="238" t="s">
        <v>1022</v>
      </c>
      <c r="G14" s="244" t="s">
        <v>257</v>
      </c>
      <c r="H14" s="254" t="s">
        <v>257</v>
      </c>
      <c r="I14" s="240" t="s">
        <v>302</v>
      </c>
      <c r="J14" s="241">
        <v>12000000</v>
      </c>
      <c r="K14" s="242">
        <v>9000000</v>
      </c>
      <c r="L14" s="243">
        <v>3000000</v>
      </c>
      <c r="M14" s="244" t="s">
        <v>257</v>
      </c>
      <c r="N14" s="244" t="s">
        <v>257</v>
      </c>
      <c r="O14" s="244" t="s">
        <v>257</v>
      </c>
      <c r="P14" s="244" t="s">
        <v>257</v>
      </c>
      <c r="Q14" s="244" t="s">
        <v>257</v>
      </c>
      <c r="R14" s="246" t="s">
        <v>1023</v>
      </c>
      <c r="S14" s="246" t="s">
        <v>968</v>
      </c>
      <c r="T14" s="245" t="s">
        <v>969</v>
      </c>
      <c r="U14" s="246" t="s">
        <v>1024</v>
      </c>
      <c r="V14" s="245" t="s">
        <v>1013</v>
      </c>
      <c r="W14" s="240" t="s">
        <v>257</v>
      </c>
      <c r="X14" s="240" t="s">
        <v>257</v>
      </c>
      <c r="Y14" s="240" t="s">
        <v>257</v>
      </c>
      <c r="Z14" s="240" t="s">
        <v>257</v>
      </c>
      <c r="AA14" s="240" t="s">
        <v>257</v>
      </c>
      <c r="AB14" s="240" t="s">
        <v>257</v>
      </c>
      <c r="AC14" s="240" t="s">
        <v>257</v>
      </c>
    </row>
    <row r="15" spans="1:29" s="32" customFormat="1" ht="165" customHeight="1">
      <c r="A15" s="198" t="s">
        <v>998</v>
      </c>
      <c r="B15" s="237" t="s">
        <v>1019</v>
      </c>
      <c r="C15" s="198">
        <v>4</v>
      </c>
      <c r="D15" s="247" t="s">
        <v>1020</v>
      </c>
      <c r="E15" s="237" t="s">
        <v>1021</v>
      </c>
      <c r="F15" s="238" t="s">
        <v>1025</v>
      </c>
      <c r="G15" s="244" t="s">
        <v>257</v>
      </c>
      <c r="H15" s="254" t="s">
        <v>257</v>
      </c>
      <c r="I15" s="240" t="s">
        <v>302</v>
      </c>
      <c r="J15" s="241">
        <v>2600000000</v>
      </c>
      <c r="K15" s="242">
        <v>1950000000</v>
      </c>
      <c r="L15" s="243">
        <v>650000000</v>
      </c>
      <c r="M15" s="244" t="s">
        <v>257</v>
      </c>
      <c r="N15" s="244" t="s">
        <v>257</v>
      </c>
      <c r="O15" s="244" t="s">
        <v>257</v>
      </c>
      <c r="P15" s="244" t="s">
        <v>257</v>
      </c>
      <c r="Q15" s="244" t="s">
        <v>257</v>
      </c>
      <c r="R15" s="246" t="s">
        <v>1026</v>
      </c>
      <c r="S15" s="246" t="s">
        <v>968</v>
      </c>
      <c r="T15" s="245" t="s">
        <v>969</v>
      </c>
      <c r="U15" s="246" t="s">
        <v>1027</v>
      </c>
      <c r="V15" s="240" t="s">
        <v>257</v>
      </c>
      <c r="W15" s="240" t="s">
        <v>257</v>
      </c>
      <c r="X15" s="240" t="s">
        <v>257</v>
      </c>
      <c r="Y15" s="240" t="s">
        <v>257</v>
      </c>
      <c r="Z15" s="240" t="s">
        <v>257</v>
      </c>
      <c r="AA15" s="240" t="s">
        <v>257</v>
      </c>
      <c r="AB15" s="240" t="s">
        <v>257</v>
      </c>
      <c r="AC15" s="240" t="s">
        <v>257</v>
      </c>
    </row>
    <row r="16" spans="1:29" s="32" customFormat="1" ht="165" customHeight="1">
      <c r="A16" s="198" t="s">
        <v>998</v>
      </c>
      <c r="B16" s="237" t="s">
        <v>1019</v>
      </c>
      <c r="C16" s="198">
        <v>3</v>
      </c>
      <c r="D16" s="247" t="s">
        <v>972</v>
      </c>
      <c r="E16" s="237" t="s">
        <v>1028</v>
      </c>
      <c r="F16" s="238" t="s">
        <v>1029</v>
      </c>
      <c r="G16" s="244" t="s">
        <v>257</v>
      </c>
      <c r="H16" s="254" t="s">
        <v>257</v>
      </c>
      <c r="I16" s="240" t="s">
        <v>302</v>
      </c>
      <c r="J16" s="241">
        <v>300000000</v>
      </c>
      <c r="K16" s="242">
        <f>J16/100*75</f>
        <v>225000000</v>
      </c>
      <c r="L16" s="243">
        <f>J16/100*25</f>
        <v>75000000</v>
      </c>
      <c r="M16" s="244" t="s">
        <v>257</v>
      </c>
      <c r="N16" s="244" t="s">
        <v>257</v>
      </c>
      <c r="O16" s="244" t="s">
        <v>257</v>
      </c>
      <c r="P16" s="244" t="s">
        <v>257</v>
      </c>
      <c r="Q16" s="244" t="s">
        <v>257</v>
      </c>
      <c r="R16" s="246" t="s">
        <v>1030</v>
      </c>
      <c r="S16" s="246" t="s">
        <v>968</v>
      </c>
      <c r="T16" s="245" t="s">
        <v>969</v>
      </c>
      <c r="U16" s="246" t="s">
        <v>1031</v>
      </c>
      <c r="V16" s="240" t="s">
        <v>257</v>
      </c>
      <c r="W16" s="240" t="s">
        <v>257</v>
      </c>
      <c r="X16" s="240" t="s">
        <v>257</v>
      </c>
      <c r="Y16" s="240" t="s">
        <v>257</v>
      </c>
      <c r="Z16" s="240" t="s">
        <v>257</v>
      </c>
      <c r="AA16" s="240" t="s">
        <v>257</v>
      </c>
      <c r="AB16" s="240" t="s">
        <v>257</v>
      </c>
      <c r="AC16" s="240" t="s">
        <v>257</v>
      </c>
    </row>
    <row r="17" spans="1:37" s="32" customFormat="1" ht="139.5" customHeight="1">
      <c r="A17" s="199" t="s">
        <v>1032</v>
      </c>
      <c r="B17" s="199" t="s">
        <v>257</v>
      </c>
      <c r="C17" s="199" t="s">
        <v>257</v>
      </c>
      <c r="D17" s="199" t="s">
        <v>257</v>
      </c>
      <c r="E17" s="199" t="s">
        <v>257</v>
      </c>
      <c r="F17" s="255" t="s">
        <v>1033</v>
      </c>
      <c r="G17" s="255" t="s">
        <v>1034</v>
      </c>
      <c r="H17" s="256" t="s">
        <v>257</v>
      </c>
      <c r="I17" s="257" t="s">
        <v>302</v>
      </c>
      <c r="J17" s="258">
        <f>24000000*27.43</f>
        <v>658320000</v>
      </c>
      <c r="K17" s="259">
        <f>J17*0.75</f>
        <v>493740000</v>
      </c>
      <c r="L17" s="259">
        <f>J17-K17</f>
        <v>164580000</v>
      </c>
      <c r="M17" s="200" t="s">
        <v>257</v>
      </c>
      <c r="N17" s="200" t="s">
        <v>1035</v>
      </c>
      <c r="O17" s="200" t="s">
        <v>937</v>
      </c>
      <c r="P17" s="199" t="s">
        <v>257</v>
      </c>
      <c r="Q17" s="199" t="s">
        <v>257</v>
      </c>
      <c r="R17" s="260" t="s">
        <v>1036</v>
      </c>
      <c r="S17" s="260" t="s">
        <v>1037</v>
      </c>
      <c r="T17" s="260" t="s">
        <v>1038</v>
      </c>
      <c r="U17" s="261" t="s">
        <v>1039</v>
      </c>
      <c r="V17" s="200" t="s">
        <v>257</v>
      </c>
      <c r="W17" s="200" t="s">
        <v>257</v>
      </c>
      <c r="X17" s="200" t="s">
        <v>257</v>
      </c>
      <c r="Y17" s="200" t="s">
        <v>257</v>
      </c>
      <c r="Z17" s="200" t="s">
        <v>257</v>
      </c>
      <c r="AA17" s="200" t="s">
        <v>257</v>
      </c>
      <c r="AB17" s="200" t="s">
        <v>257</v>
      </c>
      <c r="AC17" s="200" t="s">
        <v>257</v>
      </c>
    </row>
    <row r="18" spans="1:37" s="32" customFormat="1" ht="151.5" customHeight="1">
      <c r="A18" s="199" t="s">
        <v>1032</v>
      </c>
      <c r="B18" s="199" t="s">
        <v>257</v>
      </c>
      <c r="C18" s="199" t="s">
        <v>257</v>
      </c>
      <c r="D18" s="199" t="s">
        <v>257</v>
      </c>
      <c r="E18" s="199" t="s">
        <v>257</v>
      </c>
      <c r="F18" s="255" t="s">
        <v>1033</v>
      </c>
      <c r="G18" s="255" t="s">
        <v>1040</v>
      </c>
      <c r="H18" s="256" t="s">
        <v>257</v>
      </c>
      <c r="I18" s="257" t="s">
        <v>302</v>
      </c>
      <c r="J18" s="258">
        <f>6000000*27.43</f>
        <v>164580000</v>
      </c>
      <c r="K18" s="259">
        <f>J18*0.75</f>
        <v>123435000</v>
      </c>
      <c r="L18" s="259">
        <f>J18-K18</f>
        <v>41145000</v>
      </c>
      <c r="M18" s="200" t="s">
        <v>257</v>
      </c>
      <c r="N18" s="200" t="s">
        <v>1035</v>
      </c>
      <c r="O18" s="200" t="s">
        <v>937</v>
      </c>
      <c r="P18" s="199" t="s">
        <v>257</v>
      </c>
      <c r="Q18" s="199" t="s">
        <v>257</v>
      </c>
      <c r="R18" s="261" t="s">
        <v>1041</v>
      </c>
      <c r="S18" s="260" t="s">
        <v>1037</v>
      </c>
      <c r="T18" s="260" t="s">
        <v>1042</v>
      </c>
      <c r="U18" s="261" t="s">
        <v>1043</v>
      </c>
      <c r="V18" s="200" t="s">
        <v>257</v>
      </c>
      <c r="W18" s="200" t="s">
        <v>257</v>
      </c>
      <c r="X18" s="200" t="s">
        <v>257</v>
      </c>
      <c r="Y18" s="200" t="s">
        <v>257</v>
      </c>
      <c r="Z18" s="200" t="s">
        <v>257</v>
      </c>
      <c r="AA18" s="200" t="s">
        <v>257</v>
      </c>
      <c r="AB18" s="200" t="s">
        <v>257</v>
      </c>
      <c r="AC18" s="200" t="s">
        <v>257</v>
      </c>
    </row>
    <row r="19" spans="1:37" s="32" customFormat="1">
      <c r="A19" s="262"/>
      <c r="B19" s="262"/>
      <c r="C19" s="262"/>
      <c r="D19" s="263"/>
      <c r="E19" s="264"/>
      <c r="F19" s="265"/>
      <c r="G19" s="265"/>
      <c r="H19" s="265"/>
      <c r="I19" s="266"/>
      <c r="J19" s="267"/>
      <c r="K19" s="268"/>
      <c r="L19" s="268"/>
      <c r="M19" s="269"/>
      <c r="N19" s="269"/>
      <c r="O19" s="269"/>
      <c r="P19" s="269"/>
      <c r="Q19" s="269"/>
      <c r="R19" s="270"/>
      <c r="S19" s="270"/>
      <c r="T19" s="270"/>
      <c r="U19" s="270"/>
      <c r="V19" s="264"/>
      <c r="W19" s="266"/>
      <c r="X19" s="266"/>
      <c r="Y19" s="266"/>
      <c r="Z19" s="266"/>
      <c r="AA19" s="266"/>
      <c r="AB19" s="266"/>
      <c r="AC19" s="266"/>
    </row>
    <row r="20" spans="1:37" s="56" customFormat="1" ht="37.15" customHeight="1">
      <c r="A20" s="198" t="s">
        <v>998</v>
      </c>
      <c r="B20" s="199" t="s">
        <v>257</v>
      </c>
      <c r="C20" s="198">
        <v>4</v>
      </c>
      <c r="D20" s="236"/>
      <c r="E20" s="237"/>
      <c r="F20" s="238" t="s">
        <v>1044</v>
      </c>
      <c r="G20" s="238"/>
      <c r="H20" s="238"/>
      <c r="I20" s="240" t="s">
        <v>441</v>
      </c>
      <c r="J20" s="241">
        <v>616500000</v>
      </c>
      <c r="K20" s="242">
        <f t="shared" ref="K20:K21" si="0">J20*0.75</f>
        <v>462375000</v>
      </c>
      <c r="L20" s="243">
        <f t="shared" ref="L20:L21" si="1">J20*0.25</f>
        <v>154125000</v>
      </c>
      <c r="M20" s="244" t="s">
        <v>302</v>
      </c>
      <c r="N20" s="244" t="s">
        <v>257</v>
      </c>
      <c r="O20" s="244" t="s">
        <v>257</v>
      </c>
      <c r="P20" s="244" t="s">
        <v>257</v>
      </c>
      <c r="Q20" s="244" t="s">
        <v>257</v>
      </c>
      <c r="R20" s="245" t="s">
        <v>1045</v>
      </c>
      <c r="S20" s="245" t="s">
        <v>1046</v>
      </c>
      <c r="T20" s="245" t="s">
        <v>969</v>
      </c>
      <c r="U20" s="245" t="s">
        <v>1046</v>
      </c>
      <c r="V20" s="245" t="s">
        <v>1047</v>
      </c>
      <c r="W20" s="240" t="s">
        <v>257</v>
      </c>
      <c r="X20" s="240" t="s">
        <v>257</v>
      </c>
      <c r="Y20" s="240" t="s">
        <v>257</v>
      </c>
      <c r="Z20" s="240" t="s">
        <v>257</v>
      </c>
      <c r="AA20" s="240" t="s">
        <v>257</v>
      </c>
      <c r="AB20" s="240" t="s">
        <v>257</v>
      </c>
      <c r="AC20" s="240" t="s">
        <v>257</v>
      </c>
    </row>
    <row r="21" spans="1:37" s="272" customFormat="1" ht="37.15" customHeight="1">
      <c r="A21" s="198" t="s">
        <v>998</v>
      </c>
      <c r="B21" s="199" t="s">
        <v>257</v>
      </c>
      <c r="C21" s="198">
        <v>5</v>
      </c>
      <c r="D21" s="236"/>
      <c r="E21" s="237"/>
      <c r="F21" s="238" t="s">
        <v>1044</v>
      </c>
      <c r="G21" s="238"/>
      <c r="H21" s="238"/>
      <c r="I21" s="240" t="s">
        <v>441</v>
      </c>
      <c r="J21" s="241">
        <v>14100000</v>
      </c>
      <c r="K21" s="242">
        <f t="shared" si="0"/>
        <v>10575000</v>
      </c>
      <c r="L21" s="271">
        <f t="shared" si="1"/>
        <v>3525000</v>
      </c>
      <c r="M21" s="197" t="s">
        <v>302</v>
      </c>
      <c r="N21" s="197" t="s">
        <v>257</v>
      </c>
      <c r="O21" s="197" t="s">
        <v>257</v>
      </c>
      <c r="P21" s="197" t="s">
        <v>257</v>
      </c>
      <c r="Q21" s="197" t="s">
        <v>257</v>
      </c>
      <c r="R21" s="245" t="s">
        <v>1045</v>
      </c>
      <c r="S21" s="245" t="s">
        <v>1046</v>
      </c>
      <c r="T21" s="245" t="s">
        <v>969</v>
      </c>
      <c r="U21" s="245" t="s">
        <v>1046</v>
      </c>
      <c r="V21" s="245" t="s">
        <v>1047</v>
      </c>
      <c r="W21" s="240" t="s">
        <v>257</v>
      </c>
      <c r="X21" s="240" t="s">
        <v>257</v>
      </c>
      <c r="Y21" s="240" t="s">
        <v>257</v>
      </c>
      <c r="Z21" s="240" t="s">
        <v>257</v>
      </c>
      <c r="AA21" s="240" t="s">
        <v>257</v>
      </c>
      <c r="AB21" s="240" t="s">
        <v>257</v>
      </c>
      <c r="AC21" s="240" t="s">
        <v>257</v>
      </c>
    </row>
    <row r="22" spans="1:37" s="32" customFormat="1" ht="36" hidden="1">
      <c r="A22" s="262"/>
      <c r="B22" s="262"/>
      <c r="C22" s="262"/>
      <c r="D22" s="263"/>
      <c r="E22" s="264"/>
      <c r="F22" s="265"/>
      <c r="G22" s="265"/>
      <c r="H22" s="265"/>
      <c r="I22" s="240" t="s">
        <v>441</v>
      </c>
      <c r="J22" s="267"/>
      <c r="K22" s="268"/>
      <c r="L22" s="268"/>
      <c r="M22" s="197" t="s">
        <v>302</v>
      </c>
      <c r="N22" s="197" t="s">
        <v>257</v>
      </c>
      <c r="O22" s="197" t="s">
        <v>257</v>
      </c>
      <c r="P22" s="197" t="s">
        <v>257</v>
      </c>
      <c r="Q22" s="197" t="s">
        <v>257</v>
      </c>
      <c r="R22" s="270"/>
      <c r="S22" s="245" t="s">
        <v>1046</v>
      </c>
      <c r="T22" s="245" t="s">
        <v>969</v>
      </c>
      <c r="U22" s="245" t="s">
        <v>1046</v>
      </c>
      <c r="V22" s="264"/>
      <c r="W22" s="266"/>
      <c r="X22" s="240" t="s">
        <v>257</v>
      </c>
      <c r="Y22" s="240" t="s">
        <v>257</v>
      </c>
      <c r="Z22" s="240" t="s">
        <v>257</v>
      </c>
      <c r="AA22" s="240" t="s">
        <v>257</v>
      </c>
      <c r="AB22" s="240" t="s">
        <v>257</v>
      </c>
      <c r="AC22" s="240" t="s">
        <v>257</v>
      </c>
    </row>
    <row r="23" spans="1:37" s="32" customFormat="1" ht="36" hidden="1">
      <c r="A23" s="262"/>
      <c r="B23" s="262"/>
      <c r="C23" s="262"/>
      <c r="D23" s="263"/>
      <c r="E23" s="264"/>
      <c r="F23" s="265"/>
      <c r="G23" s="265"/>
      <c r="H23" s="265"/>
      <c r="I23" s="240" t="s">
        <v>441</v>
      </c>
      <c r="J23" s="267"/>
      <c r="K23" s="268"/>
      <c r="L23" s="268"/>
      <c r="M23" s="197" t="s">
        <v>302</v>
      </c>
      <c r="N23" s="197" t="s">
        <v>257</v>
      </c>
      <c r="O23" s="197" t="s">
        <v>257</v>
      </c>
      <c r="P23" s="197" t="s">
        <v>257</v>
      </c>
      <c r="Q23" s="197" t="s">
        <v>257</v>
      </c>
      <c r="R23" s="270"/>
      <c r="S23" s="245" t="s">
        <v>1046</v>
      </c>
      <c r="T23" s="245" t="s">
        <v>969</v>
      </c>
      <c r="U23" s="245" t="s">
        <v>1046</v>
      </c>
      <c r="V23" s="264"/>
      <c r="W23" s="266"/>
      <c r="X23" s="240" t="s">
        <v>257</v>
      </c>
      <c r="Y23" s="240" t="s">
        <v>257</v>
      </c>
      <c r="Z23" s="240" t="s">
        <v>257</v>
      </c>
      <c r="AA23" s="240" t="s">
        <v>257</v>
      </c>
      <c r="AB23" s="240" t="s">
        <v>257</v>
      </c>
      <c r="AC23" s="240" t="s">
        <v>257</v>
      </c>
    </row>
    <row r="24" spans="1:37" s="32" customFormat="1" ht="36" hidden="1">
      <c r="A24" s="262"/>
      <c r="B24" s="262"/>
      <c r="C24" s="262"/>
      <c r="D24" s="263"/>
      <c r="E24" s="264"/>
      <c r="F24" s="265"/>
      <c r="G24" s="265"/>
      <c r="H24" s="265"/>
      <c r="I24" s="240" t="s">
        <v>441</v>
      </c>
      <c r="J24" s="267"/>
      <c r="K24" s="268"/>
      <c r="L24" s="268"/>
      <c r="M24" s="197" t="s">
        <v>302</v>
      </c>
      <c r="N24" s="197" t="s">
        <v>257</v>
      </c>
      <c r="O24" s="197" t="s">
        <v>257</v>
      </c>
      <c r="P24" s="197" t="s">
        <v>257</v>
      </c>
      <c r="Q24" s="197" t="s">
        <v>257</v>
      </c>
      <c r="R24" s="270"/>
      <c r="S24" s="245" t="s">
        <v>1046</v>
      </c>
      <c r="T24" s="245" t="s">
        <v>969</v>
      </c>
      <c r="U24" s="245" t="s">
        <v>1046</v>
      </c>
      <c r="V24" s="264"/>
      <c r="W24" s="266"/>
      <c r="X24" s="240" t="s">
        <v>257</v>
      </c>
      <c r="Y24" s="240" t="s">
        <v>257</v>
      </c>
      <c r="Z24" s="240" t="s">
        <v>257</v>
      </c>
      <c r="AA24" s="240" t="s">
        <v>257</v>
      </c>
      <c r="AB24" s="240" t="s">
        <v>257</v>
      </c>
      <c r="AC24" s="240" t="s">
        <v>257</v>
      </c>
    </row>
    <row r="25" spans="1:37" s="32" customFormat="1" ht="40.5" customHeight="1">
      <c r="A25" s="262"/>
      <c r="B25" s="262"/>
      <c r="C25" s="262"/>
      <c r="D25" s="263"/>
      <c r="E25" s="264"/>
      <c r="F25" s="238" t="s">
        <v>1048</v>
      </c>
      <c r="G25" s="238"/>
      <c r="H25" s="238"/>
      <c r="I25" s="240" t="s">
        <v>441</v>
      </c>
      <c r="J25" s="241">
        <v>110500000</v>
      </c>
      <c r="K25" s="242">
        <v>82875000</v>
      </c>
      <c r="L25" s="242">
        <v>27625000</v>
      </c>
      <c r="M25" s="197" t="s">
        <v>302</v>
      </c>
      <c r="N25" s="197" t="s">
        <v>257</v>
      </c>
      <c r="O25" s="197" t="s">
        <v>257</v>
      </c>
      <c r="P25" s="197" t="s">
        <v>257</v>
      </c>
      <c r="Q25" s="197" t="s">
        <v>257</v>
      </c>
      <c r="R25" s="245" t="s">
        <v>1049</v>
      </c>
      <c r="S25" s="245" t="s">
        <v>1046</v>
      </c>
      <c r="T25" s="245" t="s">
        <v>969</v>
      </c>
      <c r="U25" s="245" t="s">
        <v>1046</v>
      </c>
      <c r="V25" s="237"/>
      <c r="W25" s="240"/>
      <c r="X25" s="240" t="s">
        <v>257</v>
      </c>
      <c r="Y25" s="240" t="s">
        <v>257</v>
      </c>
      <c r="Z25" s="240" t="s">
        <v>257</v>
      </c>
      <c r="AA25" s="240" t="s">
        <v>257</v>
      </c>
      <c r="AB25" s="240" t="s">
        <v>257</v>
      </c>
      <c r="AC25" s="240" t="s">
        <v>257</v>
      </c>
    </row>
    <row r="26" spans="1:37" s="32" customFormat="1" ht="36">
      <c r="A26" s="262"/>
      <c r="B26" s="262"/>
      <c r="C26" s="262"/>
      <c r="D26" s="263"/>
      <c r="E26" s="264"/>
      <c r="F26" s="238" t="s">
        <v>1050</v>
      </c>
      <c r="G26" s="238"/>
      <c r="H26" s="238"/>
      <c r="I26" s="240" t="s">
        <v>441</v>
      </c>
      <c r="J26" s="241">
        <v>31500000</v>
      </c>
      <c r="K26" s="242">
        <v>23625000</v>
      </c>
      <c r="L26" s="271">
        <v>7875000</v>
      </c>
      <c r="M26" s="197" t="s">
        <v>302</v>
      </c>
      <c r="N26" s="197" t="s">
        <v>257</v>
      </c>
      <c r="O26" s="197" t="s">
        <v>257</v>
      </c>
      <c r="P26" s="197" t="s">
        <v>257</v>
      </c>
      <c r="Q26" s="197" t="s">
        <v>257</v>
      </c>
      <c r="R26" s="245" t="s">
        <v>1051</v>
      </c>
      <c r="S26" s="245" t="s">
        <v>1046</v>
      </c>
      <c r="T26" s="245" t="s">
        <v>969</v>
      </c>
      <c r="U26" s="245" t="s">
        <v>1046</v>
      </c>
      <c r="V26" s="245"/>
      <c r="W26" s="240" t="s">
        <v>257</v>
      </c>
      <c r="X26" s="240" t="s">
        <v>257</v>
      </c>
      <c r="Y26" s="240" t="s">
        <v>257</v>
      </c>
      <c r="Z26" s="240" t="s">
        <v>257</v>
      </c>
      <c r="AA26" s="240" t="s">
        <v>257</v>
      </c>
      <c r="AB26" s="240" t="s">
        <v>257</v>
      </c>
      <c r="AC26" s="240" t="s">
        <v>257</v>
      </c>
    </row>
    <row r="27" spans="1:37">
      <c r="J27" s="123"/>
      <c r="K27" s="123"/>
      <c r="L27" s="123"/>
      <c r="M27" s="91"/>
      <c r="N27" s="91"/>
      <c r="O27" s="91"/>
      <c r="P27" s="91"/>
      <c r="Q27" s="91"/>
      <c r="R27" s="264"/>
      <c r="S27" s="264"/>
      <c r="T27" s="264"/>
      <c r="U27" s="264"/>
      <c r="V27" s="264"/>
      <c r="W27" s="264"/>
      <c r="X27" s="273"/>
      <c r="Y27" s="192"/>
      <c r="Z27" s="192"/>
      <c r="AA27" s="192"/>
      <c r="AB27" s="192"/>
      <c r="AC27" s="192"/>
      <c r="AD27" s="192"/>
      <c r="AE27" s="192"/>
      <c r="AF27" s="192"/>
      <c r="AG27" s="192"/>
      <c r="AH27" s="192"/>
      <c r="AI27" s="192"/>
      <c r="AJ27" s="192"/>
      <c r="AK27" s="192"/>
    </row>
  </sheetData>
  <mergeCells count="32">
    <mergeCell ref="Z3:Z4"/>
    <mergeCell ref="AA3:AA4"/>
    <mergeCell ref="AB3:AB4"/>
    <mergeCell ref="AC3:AC4"/>
    <mergeCell ref="T3:T4"/>
    <mergeCell ref="U3:U4"/>
    <mergeCell ref="V3:V4"/>
    <mergeCell ref="W3:W4"/>
    <mergeCell ref="X3:X4"/>
    <mergeCell ref="Y3:Y4"/>
    <mergeCell ref="S3:S4"/>
    <mergeCell ref="F3:F4"/>
    <mergeCell ref="G3:G4"/>
    <mergeCell ref="H3:H4"/>
    <mergeCell ref="I3:I4"/>
    <mergeCell ref="J3:L3"/>
    <mergeCell ref="M3:M4"/>
    <mergeCell ref="N3:N4"/>
    <mergeCell ref="O3:O4"/>
    <mergeCell ref="P3:P4"/>
    <mergeCell ref="Q3:Q4"/>
    <mergeCell ref="R3:R4"/>
    <mergeCell ref="A1:AC1"/>
    <mergeCell ref="A2:H2"/>
    <mergeCell ref="I2:Q2"/>
    <mergeCell ref="R2:U2"/>
    <mergeCell ref="V2:AC2"/>
    <mergeCell ref="A3:A4"/>
    <mergeCell ref="B3:B4"/>
    <mergeCell ref="C3:C4"/>
    <mergeCell ref="D3:D4"/>
    <mergeCell ref="E3:E4"/>
  </mergeCell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Přehled OP</vt:lpstr>
      <vt:lpstr>OP PIK</vt:lpstr>
      <vt:lpstr>OP Z</vt:lpstr>
      <vt:lpstr>OP D</vt:lpstr>
      <vt:lpstr>OP ŽP</vt:lpstr>
      <vt:lpstr>IROP</vt:lpstr>
      <vt:lpstr>OP TP</vt:lpstr>
      <vt:lpstr>OP R</vt:lpstr>
      <vt:lpstr>PRV</vt:lpstr>
      <vt:lpstr>OP VVV</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LENOVO USER</cp:lastModifiedBy>
  <cp:lastPrinted>2015-09-25T09:27:26Z</cp:lastPrinted>
  <dcterms:created xsi:type="dcterms:W3CDTF">2015-09-24T08:39:27Z</dcterms:created>
  <dcterms:modified xsi:type="dcterms:W3CDTF">2015-10-05T09:10:15Z</dcterms:modified>
</cp:coreProperties>
</file>